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五批第3、4组资助计划" sheetId="1" r:id="rId1"/>
  </sheets>
  <definedNames>
    <definedName name="_xlnm.Print_Titles" localSheetId="0">第五批第3、4组资助计划!$4:$5</definedName>
  </definedNames>
  <calcPr calcId="144525"/>
</workbook>
</file>

<file path=xl/sharedStrings.xml><?xml version="1.0" encoding="utf-8"?>
<sst xmlns="http://schemas.openxmlformats.org/spreadsheetml/2006/main" count="323" uniqueCount="164">
  <si>
    <r>
      <rPr>
        <sz val="18"/>
        <color theme="1"/>
        <rFont val="黑体"/>
        <charset val="134"/>
      </rPr>
      <t>附件</t>
    </r>
  </si>
  <si>
    <r>
      <t>2025</t>
    </r>
    <r>
      <rPr>
        <sz val="21"/>
        <color theme="1"/>
        <rFont val="方正小标宋简体"/>
        <charset val="134"/>
      </rPr>
      <t>年第五批（第</t>
    </r>
    <r>
      <rPr>
        <sz val="21"/>
        <color theme="1"/>
        <rFont val="Times New Roman"/>
        <charset val="134"/>
      </rPr>
      <t>3</t>
    </r>
    <r>
      <rPr>
        <sz val="21"/>
        <color theme="1"/>
        <rFont val="方正小标宋简体"/>
        <charset val="134"/>
      </rPr>
      <t>、</t>
    </r>
    <r>
      <rPr>
        <sz val="21"/>
        <color theme="1"/>
        <rFont val="Times New Roman"/>
        <charset val="134"/>
      </rPr>
      <t>4</t>
    </r>
    <r>
      <rPr>
        <sz val="21"/>
        <color theme="1"/>
        <rFont val="方正小标宋简体"/>
        <charset val="134"/>
      </rPr>
      <t>组）东莞市中小企业数字化转型城市试点专项资金中小企业数字化改造项目（智能移动终端行业）拟资助计划</t>
    </r>
  </si>
  <si>
    <t>单位：万元</t>
  </si>
  <si>
    <t>序号</t>
  </si>
  <si>
    <t>企业</t>
  </si>
  <si>
    <t>批次</t>
  </si>
  <si>
    <r>
      <t>产品</t>
    </r>
    <r>
      <rPr>
        <sz val="14.5"/>
        <color rgb="FF000000"/>
        <rFont val="Times New Roman"/>
        <charset val="134"/>
      </rPr>
      <t>ID</t>
    </r>
  </si>
  <si>
    <r>
      <t>产品</t>
    </r>
    <r>
      <rPr>
        <sz val="14.5"/>
        <color rgb="FF000000"/>
        <rFont val="Times New Roman"/>
        <charset val="134"/>
      </rPr>
      <t>/</t>
    </r>
    <r>
      <rPr>
        <sz val="14.5"/>
        <color rgb="FF000000"/>
        <rFont val="黑体"/>
        <charset val="134"/>
      </rPr>
      <t>服务名称</t>
    </r>
  </si>
  <si>
    <t>数字化牵引单位</t>
  </si>
  <si>
    <r>
      <t>产品</t>
    </r>
    <r>
      <rPr>
        <sz val="14.5"/>
        <color rgb="FF000000"/>
        <rFont val="Times New Roman"/>
        <charset val="134"/>
      </rPr>
      <t>/</t>
    </r>
    <r>
      <rPr>
        <sz val="14.5"/>
        <color rgb="FF000000"/>
        <rFont val="黑体"/>
        <charset val="134"/>
      </rPr>
      <t>服务提供单位</t>
    </r>
  </si>
  <si>
    <t>认定总额</t>
  </si>
  <si>
    <t>其中</t>
  </si>
  <si>
    <t>拟资助总额</t>
  </si>
  <si>
    <t>硬件设备费用</t>
  </si>
  <si>
    <t>软件费用</t>
  </si>
  <si>
    <t>实施服务费用</t>
  </si>
  <si>
    <t>国家拟资助金额</t>
  </si>
  <si>
    <t>省拟资助金额</t>
  </si>
  <si>
    <t>市拟资助金额</t>
  </si>
  <si>
    <t>合计</t>
  </si>
  <si>
    <t>东莞市和鸿升新材料科技有限公司</t>
  </si>
  <si>
    <r>
      <t>第五批第</t>
    </r>
    <r>
      <rPr>
        <sz val="14.5"/>
        <color rgb="FF333333"/>
        <rFont val="Times New Roman"/>
        <charset val="134"/>
      </rPr>
      <t>3</t>
    </r>
    <r>
      <rPr>
        <sz val="14.5"/>
        <color rgb="FF333333"/>
        <rFont val="仿宋_GB2312"/>
        <charset val="134"/>
      </rPr>
      <t>组</t>
    </r>
  </si>
  <si>
    <t>07009</t>
  </si>
  <si>
    <t>维拓数字化云智造平台</t>
  </si>
  <si>
    <t>维拓工业软件（东莞）有限公司</t>
  </si>
  <si>
    <t>南京维拓科技股份有限公司</t>
  </si>
  <si>
    <t>东莞朝隆机械有限公司</t>
  </si>
  <si>
    <t>03037</t>
  </si>
  <si>
    <r>
      <t>金蝶云星空企业版</t>
    </r>
    <r>
      <rPr>
        <sz val="14.5"/>
        <color rgb="FF333333"/>
        <rFont val="宋体"/>
        <charset val="134"/>
      </rPr>
      <t>（</t>
    </r>
    <r>
      <rPr>
        <sz val="14.5"/>
        <color rgb="FF333333"/>
        <rFont val="仿宋_GB2312"/>
        <charset val="134"/>
      </rPr>
      <t>私有云订阅</t>
    </r>
    <r>
      <rPr>
        <sz val="14.5"/>
        <color rgb="FF333333"/>
        <rFont val="宋体"/>
        <charset val="134"/>
      </rPr>
      <t>）</t>
    </r>
    <r>
      <rPr>
        <sz val="14.5"/>
        <color rgb="FF333333"/>
        <rFont val="Times New Roman"/>
        <charset val="134"/>
      </rPr>
      <t>-ERP</t>
    </r>
  </si>
  <si>
    <t>广东瑞恩科技有限公司</t>
  </si>
  <si>
    <t>东莞市金蝶管理软件有限公司</t>
  </si>
  <si>
    <r>
      <t>亚信网络云智造系统</t>
    </r>
    <r>
      <rPr>
        <sz val="14.5"/>
        <color rgb="FF333333"/>
        <rFont val="Times New Roman"/>
        <charset val="134"/>
      </rPr>
      <t>V3.0</t>
    </r>
  </si>
  <si>
    <t>东莞亚信网络科技有限公司</t>
  </si>
  <si>
    <t>东莞市创升机械设备有限公司</t>
  </si>
  <si>
    <r>
      <t>金蝶云星空企业版（私有云订阅）</t>
    </r>
    <r>
      <rPr>
        <sz val="14.5"/>
        <color rgb="FF333333"/>
        <rFont val="Times New Roman"/>
        <charset val="134"/>
      </rPr>
      <t>-ERP</t>
    </r>
  </si>
  <si>
    <t>09025</t>
  </si>
  <si>
    <r>
      <t>仓储管理系统软件</t>
    </r>
    <r>
      <rPr>
        <sz val="14.5"/>
        <color rgb="FF333333"/>
        <rFont val="Times New Roman"/>
        <charset val="134"/>
      </rPr>
      <t>V1.0</t>
    </r>
  </si>
  <si>
    <t>广东金拓信息科技有限公司</t>
  </si>
  <si>
    <t>广东硕为科技有限公司</t>
  </si>
  <si>
    <t>U9 cloud</t>
  </si>
  <si>
    <t>广东云百科技有限公司</t>
  </si>
  <si>
    <t>用友网络科技股份有限公司东莞分公司</t>
  </si>
  <si>
    <t>东莞嘉盛照明科技有限公司</t>
  </si>
  <si>
    <r>
      <t>鼎捷</t>
    </r>
    <r>
      <rPr>
        <sz val="14.5"/>
        <color rgb="FF333333"/>
        <rFont val="Times New Roman"/>
        <charset val="134"/>
      </rPr>
      <t>PLM</t>
    </r>
    <r>
      <rPr>
        <sz val="14.5"/>
        <color rgb="FF333333"/>
        <rFont val="仿宋_GB2312"/>
        <charset val="134"/>
      </rPr>
      <t>软件</t>
    </r>
  </si>
  <si>
    <t>广州鼎捷软件有限公司</t>
  </si>
  <si>
    <t>广东铨冠智能科技有限公司</t>
  </si>
  <si>
    <t>03031</t>
  </si>
  <si>
    <r>
      <t>金蝶云星空企业版（公有云）</t>
    </r>
    <r>
      <rPr>
        <sz val="14.5"/>
        <color rgb="FF333333"/>
        <rFont val="Times New Roman"/>
        <charset val="134"/>
      </rPr>
      <t>-ERP</t>
    </r>
  </si>
  <si>
    <t>东莞龙智造信息科技有限公司</t>
  </si>
  <si>
    <t>东莞市良裕嘉五金科技有限公司</t>
  </si>
  <si>
    <t>03043</t>
  </si>
  <si>
    <r>
      <t>金蝶云星空标准版（私有云订阅）</t>
    </r>
    <r>
      <rPr>
        <sz val="14.5"/>
        <color rgb="FF333333"/>
        <rFont val="Times New Roman"/>
        <charset val="134"/>
      </rPr>
      <t>-ERP</t>
    </r>
  </si>
  <si>
    <t>东莞冠誉电子制品有限公司</t>
  </si>
  <si>
    <t>07038</t>
  </si>
  <si>
    <r>
      <t>Monitor ERP</t>
    </r>
    <r>
      <rPr>
        <sz val="14.5"/>
        <color rgb="FF333333"/>
        <rFont val="仿宋_GB2312"/>
        <charset val="134"/>
      </rPr>
      <t>系统</t>
    </r>
  </si>
  <si>
    <t>莫宁特软件技术（上海）有限公司</t>
  </si>
  <si>
    <t>广东博龙能源科技有限公司</t>
  </si>
  <si>
    <t>09092</t>
  </si>
  <si>
    <r>
      <t>新络云制造执行系统</t>
    </r>
    <r>
      <rPr>
        <sz val="14.5"/>
        <color rgb="FF333333"/>
        <rFont val="Times New Roman"/>
        <charset val="134"/>
      </rPr>
      <t>V1.0</t>
    </r>
  </si>
  <si>
    <t>东莞新络软件技术有限公司</t>
  </si>
  <si>
    <t>东莞市西陶精密陶瓷有限公司</t>
  </si>
  <si>
    <r>
      <t>畅捷通</t>
    </r>
    <r>
      <rPr>
        <sz val="14.5"/>
        <color rgb="FF333333"/>
        <rFont val="Times New Roman"/>
        <charset val="134"/>
      </rPr>
      <t>T+</t>
    </r>
    <r>
      <rPr>
        <sz val="14.5"/>
        <color rgb="FF333333"/>
        <rFont val="仿宋_GB2312"/>
        <charset val="134"/>
      </rPr>
      <t>专属云系统</t>
    </r>
  </si>
  <si>
    <t>畅捷通信息技术股份有限公司</t>
  </si>
  <si>
    <t>纽格尔智能传动（广东）有限公司</t>
  </si>
  <si>
    <t>03144</t>
  </si>
  <si>
    <r>
      <t>语祯数采软件骑兵</t>
    </r>
    <r>
      <rPr>
        <sz val="14.5"/>
        <color rgb="FF333333"/>
        <rFont val="Times New Roman"/>
        <charset val="134"/>
      </rPr>
      <t>Horseman-A25</t>
    </r>
  </si>
  <si>
    <t>语祯物联科技（东莞）有限公司</t>
  </si>
  <si>
    <t>03093</t>
  </si>
  <si>
    <t>物联网平台</t>
  </si>
  <si>
    <t>中国移动通信集团广东有限公司东莞分公司</t>
  </si>
  <si>
    <t>东莞市同裕电子有限公司</t>
  </si>
  <si>
    <t>02001</t>
  </si>
  <si>
    <r>
      <t>IMS-OS</t>
    </r>
    <r>
      <rPr>
        <sz val="14.5"/>
        <color rgb="FF333333"/>
        <rFont val="仿宋_GB2312"/>
        <charset val="134"/>
      </rPr>
      <t>数垒制造操作系统</t>
    </r>
  </si>
  <si>
    <t>广东盘古信息科技股份有限公司</t>
  </si>
  <si>
    <t>02003</t>
  </si>
  <si>
    <r>
      <t>IMS-MES</t>
    </r>
    <r>
      <rPr>
        <sz val="14.5"/>
        <color rgb="FF333333"/>
        <rFont val="仿宋_GB2312"/>
        <charset val="134"/>
      </rPr>
      <t>制造执行系统</t>
    </r>
  </si>
  <si>
    <t>02004</t>
  </si>
  <si>
    <r>
      <t>IMS-WMS</t>
    </r>
    <r>
      <rPr>
        <sz val="14.5"/>
        <color rgb="FF333333"/>
        <rFont val="仿宋_GB2312"/>
        <charset val="134"/>
      </rPr>
      <t>仓库管理系统</t>
    </r>
  </si>
  <si>
    <t>02005</t>
  </si>
  <si>
    <r>
      <t>IMS-EAM</t>
    </r>
    <r>
      <rPr>
        <sz val="14.5"/>
        <color rgb="FF333333"/>
        <rFont val="仿宋_GB2312"/>
        <charset val="134"/>
      </rPr>
      <t>企业资产管理系统</t>
    </r>
  </si>
  <si>
    <t>02007</t>
  </si>
  <si>
    <r>
      <t>IMS-QCS</t>
    </r>
    <r>
      <rPr>
        <sz val="14.5"/>
        <color rgb="FF333333"/>
        <rFont val="仿宋_GB2312"/>
        <charset val="134"/>
      </rPr>
      <t>质量控制管理软件</t>
    </r>
  </si>
  <si>
    <t>02008</t>
  </si>
  <si>
    <r>
      <t>IMS-IoT</t>
    </r>
    <r>
      <rPr>
        <sz val="14.5"/>
        <color rgb="FF333333"/>
        <rFont val="仿宋_GB2312"/>
        <charset val="134"/>
      </rPr>
      <t>物联网平台软件</t>
    </r>
  </si>
  <si>
    <t>东莞榕树模具有限公司</t>
  </si>
  <si>
    <t>05080</t>
  </si>
  <si>
    <t>Catia V5</t>
  </si>
  <si>
    <t>东莞市交通科技有限公司</t>
  </si>
  <si>
    <t>达索析统（上海）信息技术有限公司</t>
  </si>
  <si>
    <t>广东捷普特科技有限公司</t>
  </si>
  <si>
    <r>
      <t>第五批第</t>
    </r>
    <r>
      <rPr>
        <sz val="14.5"/>
        <color rgb="FF333333"/>
        <rFont val="Times New Roman"/>
        <charset val="134"/>
      </rPr>
      <t>4</t>
    </r>
    <r>
      <rPr>
        <sz val="14.5"/>
        <color rgb="FF333333"/>
        <rFont val="仿宋_GB2312"/>
        <charset val="134"/>
      </rPr>
      <t>组</t>
    </r>
  </si>
  <si>
    <t>金蝶云星空企业版（私有云订阅）</t>
  </si>
  <si>
    <t>09024</t>
  </si>
  <si>
    <r>
      <t>生产制造执行系统</t>
    </r>
    <r>
      <rPr>
        <sz val="14.5"/>
        <color rgb="FF333333"/>
        <rFont val="Times New Roman"/>
        <charset val="134"/>
      </rPr>
      <t xml:space="preserve"> V1.0</t>
    </r>
  </si>
  <si>
    <t>东莞市亚马电子有限公司</t>
  </si>
  <si>
    <r>
      <t xml:space="preserve">e </t>
    </r>
    <r>
      <rPr>
        <sz val="14.5"/>
        <color rgb="FF333333"/>
        <rFont val="仿宋_GB2312"/>
        <charset val="134"/>
      </rPr>
      <t>线通</t>
    </r>
    <r>
      <rPr>
        <sz val="14.5"/>
        <color rgb="FF333333"/>
        <rFont val="Times New Roman"/>
        <charset val="134"/>
      </rPr>
      <t xml:space="preserve"> SRM </t>
    </r>
    <r>
      <rPr>
        <sz val="14.5"/>
        <color rgb="FF333333"/>
        <rFont val="仿宋_GB2312"/>
        <charset val="134"/>
      </rPr>
      <t>采购管理系统</t>
    </r>
  </si>
  <si>
    <t>广东德尔智慧科技股份有限公司</t>
  </si>
  <si>
    <t>东莞市中翼信息科技有限公司</t>
  </si>
  <si>
    <r>
      <t>永拓</t>
    </r>
    <r>
      <rPr>
        <sz val="14.5"/>
        <color rgb="FF333333"/>
        <rFont val="Times New Roman"/>
        <charset val="134"/>
      </rPr>
      <t xml:space="preserve"> CRM </t>
    </r>
    <r>
      <rPr>
        <sz val="14.5"/>
        <color rgb="FF333333"/>
        <rFont val="仿宋_GB2312"/>
        <charset val="134"/>
      </rPr>
      <t>管理系统</t>
    </r>
  </si>
  <si>
    <t>广东永拓数字技术有限公司</t>
  </si>
  <si>
    <t>永拓数仓管理系统</t>
  </si>
  <si>
    <r>
      <t>永拓智造</t>
    </r>
    <r>
      <rPr>
        <sz val="14.5"/>
        <color rgb="FF333333"/>
        <rFont val="Times New Roman"/>
        <charset val="134"/>
      </rPr>
      <t xml:space="preserve"> ERP </t>
    </r>
    <r>
      <rPr>
        <sz val="14.5"/>
        <color rgb="FF333333"/>
        <rFont val="仿宋_GB2312"/>
        <charset val="134"/>
      </rPr>
      <t>管理系统</t>
    </r>
  </si>
  <si>
    <r>
      <t>永拓</t>
    </r>
    <r>
      <rPr>
        <sz val="14.5"/>
        <color rgb="FF333333"/>
        <rFont val="Times New Roman"/>
        <charset val="134"/>
      </rPr>
      <t xml:space="preserve"> MES </t>
    </r>
    <r>
      <rPr>
        <sz val="14.5"/>
        <color rgb="FF333333"/>
        <rFont val="仿宋_GB2312"/>
        <charset val="134"/>
      </rPr>
      <t>生产运营管理软件</t>
    </r>
  </si>
  <si>
    <r>
      <t>永拓</t>
    </r>
    <r>
      <rPr>
        <sz val="14.5"/>
        <color rgb="FF333333"/>
        <rFont val="Times New Roman"/>
        <charset val="134"/>
      </rPr>
      <t xml:space="preserve"> APS </t>
    </r>
    <r>
      <rPr>
        <sz val="14.5"/>
        <color rgb="FF333333"/>
        <rFont val="仿宋_GB2312"/>
        <charset val="134"/>
      </rPr>
      <t>管理系统软件</t>
    </r>
  </si>
  <si>
    <t>广东全芯半导体有限公司</t>
  </si>
  <si>
    <t>03150</t>
  </si>
  <si>
    <r>
      <t>鼎捷</t>
    </r>
    <r>
      <rPr>
        <sz val="14.5"/>
        <color rgb="FF333333"/>
        <rFont val="Times New Roman"/>
        <charset val="134"/>
      </rPr>
      <t xml:space="preserve"> E10 </t>
    </r>
    <r>
      <rPr>
        <sz val="14.5"/>
        <color rgb="FF333333"/>
        <rFont val="仿宋_GB2312"/>
        <charset val="134"/>
      </rPr>
      <t>半导体管理软件</t>
    </r>
  </si>
  <si>
    <t>东莞市晋诚机械有限公司</t>
  </si>
  <si>
    <r>
      <t>联和</t>
    </r>
    <r>
      <rPr>
        <sz val="14.5"/>
        <color rgb="FF333333"/>
        <rFont val="Times New Roman"/>
        <charset val="134"/>
      </rPr>
      <t xml:space="preserve"> Cloud </t>
    </r>
    <r>
      <rPr>
        <sz val="14.5"/>
        <color rgb="FF333333"/>
        <rFont val="仿宋_GB2312"/>
        <charset val="134"/>
      </rPr>
      <t>系统（简称：联和</t>
    </r>
    <r>
      <rPr>
        <sz val="14.5"/>
        <color rgb="FF333333"/>
        <rFont val="Times New Roman"/>
        <charset val="134"/>
      </rPr>
      <t xml:space="preserve"> Cloud</t>
    </r>
    <r>
      <rPr>
        <sz val="14.5"/>
        <color rgb="FF333333"/>
        <rFont val="仿宋_GB2312"/>
        <charset val="134"/>
      </rPr>
      <t>）</t>
    </r>
    <r>
      <rPr>
        <sz val="14.5"/>
        <color rgb="FF333333"/>
        <rFont val="Times New Roman"/>
        <charset val="134"/>
      </rPr>
      <t>V1.0</t>
    </r>
  </si>
  <si>
    <t>广东联和信息技术有限公司</t>
  </si>
  <si>
    <r>
      <t>联和</t>
    </r>
    <r>
      <rPr>
        <sz val="14.5"/>
        <color rgb="FF333333"/>
        <rFont val="Times New Roman"/>
        <charset val="134"/>
      </rPr>
      <t xml:space="preserve"> WMS </t>
    </r>
    <r>
      <rPr>
        <sz val="14.5"/>
        <color rgb="FF333333"/>
        <rFont val="仿宋_GB2312"/>
        <charset val="134"/>
      </rPr>
      <t>管理系统</t>
    </r>
    <r>
      <rPr>
        <sz val="14.5"/>
        <color rgb="FF333333"/>
        <rFont val="Times New Roman"/>
        <charset val="134"/>
      </rPr>
      <t xml:space="preserve"> V1.0</t>
    </r>
  </si>
  <si>
    <t>东莞市铝宝金属科技有限公司</t>
  </si>
  <si>
    <t>-</t>
  </si>
  <si>
    <r>
      <t xml:space="preserve">YonSuite </t>
    </r>
    <r>
      <rPr>
        <sz val="14.5"/>
        <color rgb="FF333333"/>
        <rFont val="仿宋_GB2312"/>
        <charset val="134"/>
      </rPr>
      <t>专业版</t>
    </r>
  </si>
  <si>
    <t>用友网络科技股份有限公司</t>
  </si>
  <si>
    <t>东莞市康翔五金制品有限公司</t>
  </si>
  <si>
    <t>SAP Business One</t>
  </si>
  <si>
    <t>广州斯凯普斯信息技术有限公司</t>
  </si>
  <si>
    <t>深圳斯凯普斯信息技术有限公司</t>
  </si>
  <si>
    <t>东莞拓高传动机械有限公司</t>
  </si>
  <si>
    <r>
      <t xml:space="preserve">T6 ERP </t>
    </r>
    <r>
      <rPr>
        <sz val="14.5"/>
        <color rgb="FF333333"/>
        <rFont val="仿宋_GB2312"/>
        <charset val="134"/>
      </rPr>
      <t>管理软件</t>
    </r>
    <r>
      <rPr>
        <sz val="14.5"/>
        <color rgb="FF333333"/>
        <rFont val="Times New Roman"/>
        <charset val="134"/>
      </rPr>
      <t xml:space="preserve"> V11.2</t>
    </r>
  </si>
  <si>
    <t>东莞市志腾软件科技有限公司</t>
  </si>
  <si>
    <r>
      <t>极客云视频云站平台</t>
    </r>
    <r>
      <rPr>
        <sz val="14.5"/>
        <color rgb="FF333333"/>
        <rFont val="Times New Roman"/>
        <charset val="134"/>
      </rPr>
      <t xml:space="preserve"> V1.01</t>
    </r>
  </si>
  <si>
    <t>广东极客营销科技有限公司</t>
  </si>
  <si>
    <r>
      <t>焦点</t>
    </r>
    <r>
      <rPr>
        <sz val="14.5"/>
        <color rgb="FF333333"/>
        <rFont val="Times New Roman"/>
        <charset val="134"/>
      </rPr>
      <t xml:space="preserve"> “</t>
    </r>
    <r>
      <rPr>
        <sz val="14.5"/>
        <color rgb="FF333333"/>
        <rFont val="仿宋_GB2312"/>
        <charset val="134"/>
      </rPr>
      <t>跨境电商服务平台</t>
    </r>
    <r>
      <rPr>
        <sz val="14.5"/>
        <color rgb="FF333333"/>
        <rFont val="Times New Roman"/>
        <charset val="134"/>
      </rPr>
      <t xml:space="preserve">” </t>
    </r>
    <r>
      <rPr>
        <sz val="14.5"/>
        <color rgb="FF333333"/>
        <rFont val="仿宋_GB2312"/>
        <charset val="134"/>
      </rPr>
      <t>软件</t>
    </r>
    <r>
      <rPr>
        <sz val="14.5"/>
        <color rgb="FF333333"/>
        <rFont val="Times New Roman"/>
        <charset val="134"/>
      </rPr>
      <t xml:space="preserve"> V1.0</t>
    </r>
  </si>
  <si>
    <t>焦点科技股份有限公司</t>
  </si>
  <si>
    <t>广东达源设备科技有限公司</t>
  </si>
  <si>
    <t>东莞亿得电器制品有限公司</t>
  </si>
  <si>
    <t>金蝶云星空企业版私有云</t>
  </si>
  <si>
    <t>纳晶真空涂层技术（东莞）有限公司</t>
  </si>
  <si>
    <r>
      <t>积木链</t>
    </r>
    <r>
      <rPr>
        <sz val="14.5"/>
        <color rgb="FF333333"/>
        <rFont val="Times New Roman"/>
        <charset val="134"/>
      </rPr>
      <t xml:space="preserve"> PaaS </t>
    </r>
    <r>
      <rPr>
        <sz val="14.5"/>
        <color rgb="FF333333"/>
        <rFont val="仿宋_GB2312"/>
        <charset val="134"/>
      </rPr>
      <t>软件</t>
    </r>
  </si>
  <si>
    <t>深圳国锐科技有限公司</t>
  </si>
  <si>
    <r>
      <t>积木链</t>
    </r>
    <r>
      <rPr>
        <sz val="14.5"/>
        <color rgb="FF333333"/>
        <rFont val="Times New Roman"/>
        <charset val="134"/>
      </rPr>
      <t xml:space="preserve"> MES </t>
    </r>
    <r>
      <rPr>
        <sz val="14.5"/>
        <color rgb="FF333333"/>
        <rFont val="仿宋_GB2312"/>
        <charset val="134"/>
      </rPr>
      <t>软件</t>
    </r>
  </si>
  <si>
    <t>德科摩橡塑科技（东莞）有限公司</t>
  </si>
  <si>
    <t>U9 Cloud</t>
  </si>
  <si>
    <t>东莞华庄电子科技有限公司</t>
  </si>
  <si>
    <r>
      <t>鼎捷</t>
    </r>
    <r>
      <rPr>
        <sz val="14.5"/>
        <color rgb="FF333333"/>
        <rFont val="Times New Roman"/>
        <charset val="134"/>
      </rPr>
      <t xml:space="preserve"> T100 </t>
    </r>
    <r>
      <rPr>
        <sz val="14.5"/>
        <color rgb="FF333333"/>
        <rFont val="仿宋_GB2312"/>
        <charset val="134"/>
      </rPr>
      <t>管理软件</t>
    </r>
  </si>
  <si>
    <t>广东朝阳电子科技股份有限公司</t>
  </si>
  <si>
    <t>09041</t>
  </si>
  <si>
    <r>
      <t>智硕云敏捷制造运营平台〔简称：</t>
    </r>
    <r>
      <rPr>
        <sz val="14.5"/>
        <color rgb="FF333333"/>
        <rFont val="Times New Roman"/>
        <charset val="134"/>
      </rPr>
      <t>SwiftMOP.Cloud</t>
    </r>
    <r>
      <rPr>
        <sz val="14.5"/>
        <color rgb="FF333333"/>
        <rFont val="仿宋_GB2312"/>
        <charset val="134"/>
      </rPr>
      <t>〕</t>
    </r>
    <r>
      <rPr>
        <sz val="14.5"/>
        <color rgb="FF333333"/>
        <rFont val="Times New Roman"/>
        <charset val="134"/>
      </rPr>
      <t>V1.0</t>
    </r>
  </si>
  <si>
    <t>楚天龙股份有限公司</t>
  </si>
  <si>
    <r>
      <t>金蝶云星空企业版</t>
    </r>
    <r>
      <rPr>
        <sz val="14.5"/>
        <color rgb="FF333333"/>
        <rFont val="Times New Roman"/>
        <charset val="134"/>
      </rPr>
      <t xml:space="preserve"> V8.1</t>
    </r>
  </si>
  <si>
    <t>金蝶软件（中国）有限公司</t>
  </si>
  <si>
    <t>东莞市伟宏智能家居科技有限公司</t>
  </si>
  <si>
    <t>03136</t>
  </si>
  <si>
    <r>
      <t>鼎华</t>
    </r>
    <r>
      <rPr>
        <sz val="14.5"/>
        <color rgb="FF333333"/>
        <rFont val="Times New Roman"/>
        <charset val="134"/>
      </rPr>
      <t xml:space="preserve"> SMES </t>
    </r>
    <r>
      <rPr>
        <sz val="14.5"/>
        <color rgb="FF333333"/>
        <rFont val="仿宋_GB2312"/>
        <charset val="134"/>
      </rPr>
      <t>智能车间执行软件</t>
    </r>
  </si>
  <si>
    <r>
      <t>鼎捷</t>
    </r>
    <r>
      <rPr>
        <sz val="14.5"/>
        <color rgb="FF333333"/>
        <rFont val="Times New Roman"/>
        <charset val="134"/>
      </rPr>
      <t xml:space="preserve"> PLM </t>
    </r>
    <r>
      <rPr>
        <sz val="14.5"/>
        <color rgb="FF333333"/>
        <rFont val="仿宋_GB2312"/>
        <charset val="134"/>
      </rPr>
      <t>软件</t>
    </r>
  </si>
  <si>
    <t>东莞市中钢模具有限公司</t>
  </si>
  <si>
    <t>06025</t>
  </si>
  <si>
    <r>
      <t>金蝶云星空标准版（私有云订阅）</t>
    </r>
    <r>
      <rPr>
        <sz val="14.5"/>
        <color rgb="FF333333"/>
        <rFont val="Times New Roman"/>
        <charset val="134"/>
      </rPr>
      <t xml:space="preserve">-ERP </t>
    </r>
    <r>
      <rPr>
        <sz val="14.5"/>
        <color rgb="FF333333"/>
        <rFont val="仿宋_GB2312"/>
        <charset val="134"/>
      </rPr>
      <t>仓储管理系统</t>
    </r>
  </si>
  <si>
    <t>东莞市东数互联网产业有限公司</t>
  </si>
  <si>
    <t>06073</t>
  </si>
  <si>
    <t>仓储管理系统</t>
  </si>
  <si>
    <t>广东惠伦晶体科技股份有限公司</t>
  </si>
  <si>
    <t>智造云</t>
  </si>
  <si>
    <t>联通（广东）产业互联网有限公司</t>
  </si>
  <si>
    <t>智造云云工厂</t>
  </si>
  <si>
    <t>数字化研发管理平台</t>
  </si>
  <si>
    <t>装备云</t>
  </si>
  <si>
    <t>东莞市春草研磨科技有限公司</t>
  </si>
  <si>
    <r>
      <t>畅捷通</t>
    </r>
    <r>
      <rPr>
        <sz val="14.5"/>
        <color rgb="FF333333"/>
        <rFont val="Times New Roman"/>
        <charset val="134"/>
      </rPr>
      <t xml:space="preserve"> T + </t>
    </r>
    <r>
      <rPr>
        <sz val="14.5"/>
        <color rgb="FF333333"/>
        <rFont val="仿宋_GB2312"/>
        <charset val="134"/>
      </rPr>
      <t>专属云系统</t>
    </r>
  </si>
  <si>
    <t>东莞市鑫智鑫精密科技有限公司</t>
  </si>
  <si>
    <r>
      <t xml:space="preserve">PCB </t>
    </r>
    <r>
      <rPr>
        <sz val="14.5"/>
        <color rgb="FF333333"/>
        <rFont val="仿宋_GB2312"/>
        <charset val="134"/>
      </rPr>
      <t>行业系统</t>
    </r>
    <r>
      <rPr>
        <sz val="14.5"/>
        <color rgb="FF333333"/>
        <rFont val="Times New Roman"/>
        <charset val="134"/>
      </rPr>
      <t xml:space="preserve"> V1.2 </t>
    </r>
    <r>
      <rPr>
        <sz val="14.5"/>
        <color rgb="FF333333"/>
        <rFont val="仿宋_GB2312"/>
        <charset val="134"/>
      </rPr>
      <t>软件</t>
    </r>
  </si>
  <si>
    <t>深圳市中科计算机软件技术有限责任公司</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</si>
</sst>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1"/>
      <color theme="1"/>
      <name val="宋体"/>
      <charset val="134"/>
      <scheme val="minor"/>
    </font>
    <font>
      <sz val="18"/>
      <color theme="1"/>
      <name val="Times New Roman"/>
      <charset val="134"/>
    </font>
    <font>
      <sz val="11"/>
      <color theme="1"/>
      <name val="Times New Roman"/>
      <charset val="134"/>
    </font>
    <font>
      <b/>
      <sz val="11"/>
      <color theme="1"/>
      <name val="Times New Roman"/>
      <charset val="134"/>
    </font>
    <font>
      <sz val="21"/>
      <color theme="1"/>
      <name val="Times New Roman"/>
      <charset val="134"/>
    </font>
    <font>
      <sz val="14.5"/>
      <color rgb="FF000000"/>
      <name val="黑体"/>
      <charset val="134"/>
    </font>
    <font>
      <sz val="14.5"/>
      <color rgb="FF000000"/>
      <name val="Times New Roman"/>
      <charset val="134"/>
    </font>
    <font>
      <b/>
      <sz val="14.5"/>
      <color theme="1"/>
      <name val="仿宋_GB2312"/>
      <charset val="134"/>
    </font>
    <font>
      <b/>
      <sz val="14.5"/>
      <color theme="1"/>
      <name val="Times New Roman"/>
      <charset val="134"/>
    </font>
    <font>
      <sz val="14.5"/>
      <color theme="1"/>
      <name val="Times New Roman"/>
      <charset val="134"/>
    </font>
    <font>
      <sz val="14.5"/>
      <color rgb="FF333333"/>
      <name val="仿宋_GB2312"/>
      <charset val="134"/>
    </font>
    <font>
      <sz val="14.5"/>
      <color rgb="FF333333"/>
      <name val="Times New Roman"/>
      <charset val="134"/>
    </font>
    <font>
      <sz val="14.5"/>
      <color theme="1"/>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theme="1"/>
      <name val="黑体"/>
      <charset val="134"/>
    </font>
    <font>
      <sz val="21"/>
      <color theme="1"/>
      <name val="方正小标宋简体"/>
      <charset val="134"/>
    </font>
    <font>
      <sz val="14.5"/>
      <color rgb="FF333333"/>
      <name val="宋体"/>
      <charset val="134"/>
    </font>
  </fonts>
  <fills count="35">
    <fill>
      <patternFill patternType="none"/>
    </fill>
    <fill>
      <patternFill patternType="gray125"/>
    </fill>
    <fill>
      <patternFill patternType="solid">
        <fgColor theme="5" tint="0.399945066682943"/>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9"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11" borderId="0" applyNumberFormat="0" applyBorder="0" applyAlignment="0" applyProtection="0">
      <alignment vertical="center"/>
    </xf>
    <xf numFmtId="0" fontId="20" fillId="0" borderId="11" applyNumberFormat="0" applyFill="0" applyAlignment="0" applyProtection="0">
      <alignment vertical="center"/>
    </xf>
    <xf numFmtId="0" fontId="17" fillId="12" borderId="0" applyNumberFormat="0" applyBorder="0" applyAlignment="0" applyProtection="0">
      <alignment vertical="center"/>
    </xf>
    <xf numFmtId="0" fontId="26" fillId="13" borderId="12" applyNumberFormat="0" applyAlignment="0" applyProtection="0">
      <alignment vertical="center"/>
    </xf>
    <xf numFmtId="0" fontId="27" fillId="13" borderId="8" applyNumberFormat="0" applyAlignment="0" applyProtection="0">
      <alignment vertical="center"/>
    </xf>
    <xf numFmtId="0" fontId="28" fillId="14" borderId="13"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52">
    <xf numFmtId="0" fontId="0" fillId="0" borderId="0" xfId="0">
      <alignment vertical="center"/>
    </xf>
    <xf numFmtId="0" fontId="0" fillId="0" borderId="0" xfId="0" applyFill="1">
      <alignment vertical="center"/>
    </xf>
    <xf numFmtId="0" fontId="0" fillId="0" borderId="0" xfId="0"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horizontal="left" vertical="center" wrapText="1"/>
    </xf>
    <xf numFmtId="176" fontId="1" fillId="0" borderId="0" xfId="0" applyNumberFormat="1" applyFont="1" applyAlignment="1">
      <alignment horizontal="center" vertical="center"/>
    </xf>
    <xf numFmtId="176" fontId="0" fillId="0" borderId="0" xfId="0" applyNumberForma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76" fontId="6"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76" fontId="7" fillId="2" borderId="3"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3" borderId="1"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176" fontId="12" fillId="3" borderId="1" xfId="0" applyNumberFormat="1" applyFont="1" applyFill="1" applyBorder="1" applyAlignment="1">
      <alignment horizontal="center" vertical="center" wrapText="1" shrinkToFit="1"/>
    </xf>
    <xf numFmtId="0" fontId="10" fillId="0" borderId="2" xfId="0" applyFont="1" applyBorder="1" applyAlignment="1">
      <alignment horizontal="center" vertical="center" wrapText="1"/>
    </xf>
    <xf numFmtId="176" fontId="12" fillId="3" borderId="2" xfId="0" applyNumberFormat="1" applyFont="1" applyFill="1" applyBorder="1" applyAlignment="1">
      <alignment horizontal="center" vertical="center" wrapText="1" shrinkToFit="1"/>
    </xf>
    <xf numFmtId="0" fontId="10" fillId="0" borderId="3" xfId="0" applyFont="1" applyBorder="1" applyAlignment="1">
      <alignment horizontal="center" vertical="center" wrapText="1"/>
    </xf>
    <xf numFmtId="176" fontId="12" fillId="3" borderId="3"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176" fontId="12" fillId="0" borderId="3" xfId="0" applyNumberFormat="1" applyFont="1" applyFill="1" applyBorder="1" applyAlignment="1">
      <alignment horizontal="center" vertical="center" wrapText="1" shrinkToFit="1"/>
    </xf>
    <xf numFmtId="0" fontId="10"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shrinkToFit="1"/>
    </xf>
    <xf numFmtId="176" fontId="3" fillId="0" borderId="0" xfId="0" applyNumberFormat="1" applyFont="1" applyAlignment="1">
      <alignment horizontal="center" vertical="center" wrapText="1"/>
    </xf>
    <xf numFmtId="0" fontId="13" fillId="0" borderId="0" xfId="0" applyFont="1" applyAlignment="1">
      <alignment horizontal="right" vertical="center" wrapText="1"/>
    </xf>
    <xf numFmtId="176" fontId="6"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6"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0" fillId="0" borderId="1" xfId="0" applyNumberFormat="1" applyFont="1" applyFill="1" applyBorder="1" applyAlignment="1">
      <alignment horizontal="center" vertical="center" wrapText="1"/>
    </xf>
    <xf numFmtId="0" fontId="12" fillId="3" borderId="1" xfId="0" applyFont="1" applyFill="1" applyBorder="1" applyAlignment="1" quotePrefix="1">
      <alignment horizontal="center" vertical="center" wrapText="1" shrinkToFit="1"/>
    </xf>
    <xf numFmtId="0" fontId="12" fillId="0" borderId="1" xfId="0" applyFont="1" applyFill="1" applyBorder="1" applyAlignment="1" quotePrefix="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4"/>
  <sheetViews>
    <sheetView tabSelected="1" zoomScale="85" zoomScaleNormal="85" workbookViewId="0">
      <pane ySplit="5" topLeftCell="A6" activePane="bottomLeft" state="frozen"/>
      <selection/>
      <selection pane="bottomLeft" activeCell="A2" sqref="A2:O2"/>
    </sheetView>
  </sheetViews>
  <sheetFormatPr defaultColWidth="9" defaultRowHeight="13.5"/>
  <cols>
    <col min="1" max="1" width="4.66666666666667" style="2" customWidth="1"/>
    <col min="2" max="2" width="35.1083333333333" customWidth="1"/>
    <col min="3" max="3" width="14.6666666666667" customWidth="1"/>
    <col min="4" max="4" width="9.775" style="3"/>
    <col min="5" max="5" width="37.1083333333333" style="4" customWidth="1"/>
    <col min="6" max="6" width="26.6666666666667" style="5" customWidth="1"/>
    <col min="7" max="7" width="31.6666666666667" style="5" customWidth="1"/>
    <col min="8" max="8" width="15.2166666666667" style="6" customWidth="1"/>
    <col min="9" max="11" width="10.3333333333333" style="7" customWidth="1"/>
    <col min="12" max="12" width="13.5583333333333" style="7" customWidth="1"/>
    <col min="13" max="13" width="13.6666666666667" style="7" customWidth="1"/>
    <col min="14" max="15" width="10.3333333333333" style="7" customWidth="1"/>
  </cols>
  <sheetData>
    <row r="1" ht="23.25" spans="1:15">
      <c r="A1" s="8" t="s">
        <v>0</v>
      </c>
      <c r="B1" s="9"/>
      <c r="C1" s="10"/>
      <c r="D1" s="11"/>
      <c r="E1" s="12"/>
      <c r="F1" s="12"/>
      <c r="G1" s="12"/>
      <c r="H1" s="13"/>
      <c r="I1" s="42"/>
      <c r="J1" s="42"/>
      <c r="K1" s="42"/>
      <c r="L1" s="42"/>
      <c r="M1" s="42"/>
      <c r="N1" s="42"/>
      <c r="O1" s="42"/>
    </row>
    <row r="2" ht="62" customHeight="1" spans="1:15">
      <c r="A2" s="14" t="s">
        <v>1</v>
      </c>
      <c r="B2" s="14"/>
      <c r="C2" s="14"/>
      <c r="D2" s="14"/>
      <c r="E2" s="14"/>
      <c r="F2" s="14"/>
      <c r="G2" s="14"/>
      <c r="H2" s="14"/>
      <c r="I2" s="14"/>
      <c r="J2" s="14"/>
      <c r="K2" s="14"/>
      <c r="L2" s="14"/>
      <c r="M2" s="14"/>
      <c r="N2" s="14"/>
      <c r="O2" s="14"/>
    </row>
    <row r="3" ht="37.8" customHeight="1" spans="1:15">
      <c r="A3" s="14"/>
      <c r="B3" s="14"/>
      <c r="C3" s="14"/>
      <c r="D3" s="14"/>
      <c r="E3" s="14"/>
      <c r="F3" s="14"/>
      <c r="G3" s="14"/>
      <c r="H3" s="14"/>
      <c r="I3" s="14"/>
      <c r="J3" s="14"/>
      <c r="K3" s="14"/>
      <c r="L3" s="14"/>
      <c r="M3" s="43" t="s">
        <v>2</v>
      </c>
      <c r="N3" s="43"/>
      <c r="O3" s="43"/>
    </row>
    <row r="4" ht="24" customHeight="1" spans="1:15">
      <c r="A4" s="15" t="s">
        <v>3</v>
      </c>
      <c r="B4" s="15" t="s">
        <v>4</v>
      </c>
      <c r="C4" s="15" t="s">
        <v>5</v>
      </c>
      <c r="D4" s="16" t="s">
        <v>6</v>
      </c>
      <c r="E4" s="15" t="s">
        <v>7</v>
      </c>
      <c r="F4" s="15" t="s">
        <v>8</v>
      </c>
      <c r="G4" s="15" t="s">
        <v>9</v>
      </c>
      <c r="H4" s="17" t="s">
        <v>10</v>
      </c>
      <c r="I4" s="44" t="s">
        <v>11</v>
      </c>
      <c r="J4" s="45"/>
      <c r="K4" s="45"/>
      <c r="L4" s="17" t="s">
        <v>12</v>
      </c>
      <c r="M4" s="46" t="s">
        <v>11</v>
      </c>
      <c r="N4" s="47"/>
      <c r="O4" s="48"/>
    </row>
    <row r="5" ht="62.4" customHeight="1" spans="1:15">
      <c r="A5" s="18"/>
      <c r="B5" s="18"/>
      <c r="C5" s="18"/>
      <c r="D5" s="19"/>
      <c r="E5" s="18"/>
      <c r="F5" s="18"/>
      <c r="G5" s="18"/>
      <c r="H5" s="20"/>
      <c r="I5" s="44" t="s">
        <v>13</v>
      </c>
      <c r="J5" s="44" t="s">
        <v>14</v>
      </c>
      <c r="K5" s="44" t="s">
        <v>15</v>
      </c>
      <c r="L5" s="20"/>
      <c r="M5" s="49" t="s">
        <v>16</v>
      </c>
      <c r="N5" s="49" t="s">
        <v>17</v>
      </c>
      <c r="O5" s="49" t="s">
        <v>18</v>
      </c>
    </row>
    <row r="6" ht="31.8" customHeight="1" spans="1:15">
      <c r="A6" s="21" t="s">
        <v>19</v>
      </c>
      <c r="B6" s="22"/>
      <c r="C6" s="22"/>
      <c r="D6" s="22"/>
      <c r="E6" s="22"/>
      <c r="F6" s="22"/>
      <c r="G6" s="22"/>
      <c r="H6" s="23">
        <v>2865.73</v>
      </c>
      <c r="I6" s="23">
        <v>0</v>
      </c>
      <c r="J6" s="22">
        <v>1991.62</v>
      </c>
      <c r="K6" s="22">
        <v>874.11</v>
      </c>
      <c r="L6" s="22">
        <v>1366.73</v>
      </c>
      <c r="M6" s="22">
        <v>408.02</v>
      </c>
      <c r="N6" s="23">
        <v>346.66</v>
      </c>
      <c r="O6" s="22">
        <v>612.05</v>
      </c>
    </row>
    <row r="7" ht="37.8" customHeight="1" spans="1:15">
      <c r="A7" s="24">
        <v>1</v>
      </c>
      <c r="B7" s="25" t="s">
        <v>20</v>
      </c>
      <c r="C7" s="25" t="s">
        <v>21</v>
      </c>
      <c r="D7" s="52" t="s">
        <v>22</v>
      </c>
      <c r="E7" s="25" t="s">
        <v>23</v>
      </c>
      <c r="F7" s="25" t="s">
        <v>24</v>
      </c>
      <c r="G7" s="25" t="s">
        <v>25</v>
      </c>
      <c r="H7" s="27">
        <f>SUM(I7:K7)</f>
        <v>142.48</v>
      </c>
      <c r="I7" s="27">
        <v>0</v>
      </c>
      <c r="J7" s="27">
        <v>142.48</v>
      </c>
      <c r="K7" s="27">
        <v>0</v>
      </c>
      <c r="L7" s="50">
        <f>SUM(M7:O7)</f>
        <v>71.23</v>
      </c>
      <c r="M7" s="50">
        <f>ROUNDDOWN($H7*0.5/3.5*1,2)</f>
        <v>20.35</v>
      </c>
      <c r="N7" s="50">
        <f>ROUNDDOWN($H7*0.5/3.5*1,2)</f>
        <v>20.35</v>
      </c>
      <c r="O7" s="50">
        <f>ROUNDDOWN($H7*0.5/3.5*1.5,2)</f>
        <v>30.53</v>
      </c>
    </row>
    <row r="8" ht="36" customHeight="1" spans="1:15">
      <c r="A8" s="28">
        <v>2</v>
      </c>
      <c r="B8" s="25" t="s">
        <v>26</v>
      </c>
      <c r="C8" s="25" t="s">
        <v>21</v>
      </c>
      <c r="D8" s="52" t="s">
        <v>27</v>
      </c>
      <c r="E8" s="25" t="s">
        <v>28</v>
      </c>
      <c r="F8" s="25" t="s">
        <v>29</v>
      </c>
      <c r="G8" s="25" t="s">
        <v>30</v>
      </c>
      <c r="H8" s="29">
        <f>SUM(I8:K9)</f>
        <v>116.85</v>
      </c>
      <c r="I8" s="27">
        <v>0</v>
      </c>
      <c r="J8" s="27">
        <v>17.69</v>
      </c>
      <c r="K8" s="27">
        <v>16.98</v>
      </c>
      <c r="L8" s="29">
        <f>SUM(M8:O9)</f>
        <v>58.41</v>
      </c>
      <c r="M8" s="29">
        <f>ROUNDDOWN($H8*0.5/3.5*1,2)</f>
        <v>16.69</v>
      </c>
      <c r="N8" s="29">
        <f>ROUNDDOWN($H8*0.5/3.5*1,2)</f>
        <v>16.69</v>
      </c>
      <c r="O8" s="29">
        <f>ROUNDDOWN($H8*0.5/3.5*1.5,2)</f>
        <v>25.03</v>
      </c>
    </row>
    <row r="9" ht="36" customHeight="1" spans="1:15">
      <c r="A9" s="30"/>
      <c r="B9" s="26"/>
      <c r="C9" s="25" t="s">
        <v>21</v>
      </c>
      <c r="D9" s="26">
        <v>15103</v>
      </c>
      <c r="E9" s="25" t="s">
        <v>31</v>
      </c>
      <c r="F9" s="25" t="s">
        <v>32</v>
      </c>
      <c r="G9" s="25" t="s">
        <v>29</v>
      </c>
      <c r="H9" s="31"/>
      <c r="I9" s="27">
        <v>0</v>
      </c>
      <c r="J9" s="27">
        <v>41.15</v>
      </c>
      <c r="K9" s="27">
        <v>41.03</v>
      </c>
      <c r="L9" s="31"/>
      <c r="M9" s="31"/>
      <c r="N9" s="31"/>
      <c r="O9" s="31"/>
    </row>
    <row r="10" ht="36" customHeight="1" spans="1:15">
      <c r="A10" s="28">
        <v>3</v>
      </c>
      <c r="B10" s="25" t="s">
        <v>33</v>
      </c>
      <c r="C10" s="25" t="s">
        <v>21</v>
      </c>
      <c r="D10" s="52" t="s">
        <v>27</v>
      </c>
      <c r="E10" s="25" t="s">
        <v>34</v>
      </c>
      <c r="F10" s="25" t="s">
        <v>29</v>
      </c>
      <c r="G10" s="25" t="s">
        <v>30</v>
      </c>
      <c r="H10" s="27">
        <f>SUM(I10:K11)</f>
        <v>56.07</v>
      </c>
      <c r="I10" s="27">
        <v>0</v>
      </c>
      <c r="J10" s="27">
        <v>29.73</v>
      </c>
      <c r="K10" s="27">
        <v>4.72</v>
      </c>
      <c r="L10" s="27">
        <f>SUM(M10:O11)</f>
        <v>28.03</v>
      </c>
      <c r="M10" s="27">
        <f>ROUNDDOWN($H10*0.5/3.5*1,2)</f>
        <v>8.01</v>
      </c>
      <c r="N10" s="27">
        <f>ROUNDDOWN($H10*0.5/3.5*1,2)</f>
        <v>8.01</v>
      </c>
      <c r="O10" s="27">
        <f>ROUNDDOWN($H10*0.5/3.5*1.5,2)</f>
        <v>12.01</v>
      </c>
    </row>
    <row r="11" ht="36" customHeight="1" spans="1:15">
      <c r="A11" s="30"/>
      <c r="B11" s="26"/>
      <c r="C11" s="25" t="s">
        <v>21</v>
      </c>
      <c r="D11" s="52" t="s">
        <v>35</v>
      </c>
      <c r="E11" s="25" t="s">
        <v>36</v>
      </c>
      <c r="F11" s="25" t="s">
        <v>37</v>
      </c>
      <c r="G11" s="25" t="s">
        <v>30</v>
      </c>
      <c r="H11" s="27"/>
      <c r="I11" s="27">
        <v>0</v>
      </c>
      <c r="J11" s="27">
        <v>19.73</v>
      </c>
      <c r="K11" s="27">
        <v>1.89</v>
      </c>
      <c r="L11" s="27"/>
      <c r="M11" s="27"/>
      <c r="N11" s="27"/>
      <c r="O11" s="27"/>
    </row>
    <row r="12" ht="36" customHeight="1" spans="1:15">
      <c r="A12" s="24">
        <v>4</v>
      </c>
      <c r="B12" s="25" t="s">
        <v>38</v>
      </c>
      <c r="C12" s="25" t="s">
        <v>21</v>
      </c>
      <c r="D12" s="26">
        <v>16001</v>
      </c>
      <c r="E12" s="26" t="s">
        <v>39</v>
      </c>
      <c r="F12" s="25" t="s">
        <v>40</v>
      </c>
      <c r="G12" s="25" t="s">
        <v>41</v>
      </c>
      <c r="H12" s="27">
        <f t="shared" ref="H12:H18" si="0">SUM(I12:K12)</f>
        <v>106</v>
      </c>
      <c r="I12" s="27">
        <v>0</v>
      </c>
      <c r="J12" s="27">
        <v>53</v>
      </c>
      <c r="K12" s="27">
        <v>53</v>
      </c>
      <c r="L12" s="50">
        <f t="shared" ref="L12:L18" si="1">SUM(M12:O12)</f>
        <v>52.99</v>
      </c>
      <c r="M12" s="50">
        <f>ROUNDDOWN($H12*0.5/3.5*1,2)</f>
        <v>15.14</v>
      </c>
      <c r="N12" s="50">
        <f t="shared" ref="N12:N19" si="2">ROUNDDOWN($H12*0.5/3.5*1,2)</f>
        <v>15.14</v>
      </c>
      <c r="O12" s="50">
        <f t="shared" ref="O12:O19" si="3">ROUNDDOWN($H12*0.5/3.5*1.5,2)</f>
        <v>22.71</v>
      </c>
    </row>
    <row r="13" ht="36" customHeight="1" spans="1:15">
      <c r="A13" s="24">
        <v>5</v>
      </c>
      <c r="B13" s="25" t="s">
        <v>42</v>
      </c>
      <c r="C13" s="25" t="s">
        <v>21</v>
      </c>
      <c r="D13" s="26">
        <v>16016</v>
      </c>
      <c r="E13" s="25" t="s">
        <v>43</v>
      </c>
      <c r="F13" s="25" t="s">
        <v>40</v>
      </c>
      <c r="G13" s="25" t="s">
        <v>44</v>
      </c>
      <c r="H13" s="27">
        <f t="shared" si="0"/>
        <v>58.34</v>
      </c>
      <c r="I13" s="27">
        <v>0</v>
      </c>
      <c r="J13" s="27">
        <v>29.26</v>
      </c>
      <c r="K13" s="27">
        <v>29.08</v>
      </c>
      <c r="L13" s="50">
        <f t="shared" si="1"/>
        <v>29.16</v>
      </c>
      <c r="M13" s="50">
        <f t="shared" ref="M13:M19" si="4">ROUNDDOWN($H13*0.5/3.5*1,2)</f>
        <v>8.33</v>
      </c>
      <c r="N13" s="50">
        <f t="shared" si="2"/>
        <v>8.33</v>
      </c>
      <c r="O13" s="50">
        <f t="shared" si="3"/>
        <v>12.5</v>
      </c>
    </row>
    <row r="14" ht="36" customHeight="1" spans="1:15">
      <c r="A14" s="24">
        <v>6</v>
      </c>
      <c r="B14" s="25" t="s">
        <v>45</v>
      </c>
      <c r="C14" s="25" t="s">
        <v>21</v>
      </c>
      <c r="D14" s="52" t="s">
        <v>46</v>
      </c>
      <c r="E14" s="25" t="s">
        <v>47</v>
      </c>
      <c r="F14" s="25" t="s">
        <v>48</v>
      </c>
      <c r="G14" s="25" t="s">
        <v>30</v>
      </c>
      <c r="H14" s="27">
        <f t="shared" si="0"/>
        <v>51.18</v>
      </c>
      <c r="I14" s="27">
        <v>0</v>
      </c>
      <c r="J14" s="27">
        <v>25.71</v>
      </c>
      <c r="K14" s="27">
        <v>25.47</v>
      </c>
      <c r="L14" s="50">
        <f t="shared" si="1"/>
        <v>25.58</v>
      </c>
      <c r="M14" s="50">
        <f t="shared" si="4"/>
        <v>7.31</v>
      </c>
      <c r="N14" s="50">
        <f t="shared" si="2"/>
        <v>7.31</v>
      </c>
      <c r="O14" s="50">
        <f t="shared" si="3"/>
        <v>10.96</v>
      </c>
    </row>
    <row r="15" ht="36" customHeight="1" spans="1:15">
      <c r="A15" s="24">
        <v>7</v>
      </c>
      <c r="B15" s="25" t="s">
        <v>49</v>
      </c>
      <c r="C15" s="25" t="s">
        <v>21</v>
      </c>
      <c r="D15" s="52" t="s">
        <v>50</v>
      </c>
      <c r="E15" s="25" t="s">
        <v>51</v>
      </c>
      <c r="F15" s="25" t="s">
        <v>48</v>
      </c>
      <c r="G15" s="25" t="s">
        <v>30</v>
      </c>
      <c r="H15" s="27">
        <f t="shared" si="0"/>
        <v>30</v>
      </c>
      <c r="I15" s="27">
        <v>0</v>
      </c>
      <c r="J15" s="27">
        <v>15</v>
      </c>
      <c r="K15" s="27">
        <v>15</v>
      </c>
      <c r="L15" s="50">
        <f t="shared" si="1"/>
        <v>14.98</v>
      </c>
      <c r="M15" s="50">
        <f t="shared" si="4"/>
        <v>4.28</v>
      </c>
      <c r="N15" s="50">
        <f t="shared" si="2"/>
        <v>4.28</v>
      </c>
      <c r="O15" s="50">
        <f t="shared" si="3"/>
        <v>6.42</v>
      </c>
    </row>
    <row r="16" ht="36" customHeight="1" spans="1:15">
      <c r="A16" s="24">
        <v>8</v>
      </c>
      <c r="B16" s="25" t="s">
        <v>52</v>
      </c>
      <c r="C16" s="25" t="s">
        <v>21</v>
      </c>
      <c r="D16" s="52" t="s">
        <v>53</v>
      </c>
      <c r="E16" s="26" t="s">
        <v>54</v>
      </c>
      <c r="F16" s="25" t="s">
        <v>24</v>
      </c>
      <c r="G16" s="25" t="s">
        <v>55</v>
      </c>
      <c r="H16" s="27">
        <f t="shared" si="0"/>
        <v>57.72</v>
      </c>
      <c r="I16" s="27">
        <v>0</v>
      </c>
      <c r="J16" s="27">
        <v>28.86</v>
      </c>
      <c r="K16" s="27">
        <v>28.86</v>
      </c>
      <c r="L16" s="50">
        <f t="shared" si="1"/>
        <v>28.84</v>
      </c>
      <c r="M16" s="50">
        <f t="shared" si="4"/>
        <v>8.24</v>
      </c>
      <c r="N16" s="50">
        <f t="shared" si="2"/>
        <v>8.24</v>
      </c>
      <c r="O16" s="50">
        <f t="shared" si="3"/>
        <v>12.36</v>
      </c>
    </row>
    <row r="17" ht="36" customHeight="1" spans="1:15">
      <c r="A17" s="24">
        <v>9</v>
      </c>
      <c r="B17" s="25" t="s">
        <v>56</v>
      </c>
      <c r="C17" s="25" t="s">
        <v>21</v>
      </c>
      <c r="D17" s="52" t="s">
        <v>57</v>
      </c>
      <c r="E17" s="25" t="s">
        <v>58</v>
      </c>
      <c r="F17" s="25" t="s">
        <v>29</v>
      </c>
      <c r="G17" s="25" t="s">
        <v>59</v>
      </c>
      <c r="H17" s="27">
        <f t="shared" si="0"/>
        <v>105.4</v>
      </c>
      <c r="I17" s="27">
        <v>0</v>
      </c>
      <c r="J17" s="27">
        <v>61.4</v>
      </c>
      <c r="K17" s="27">
        <v>44</v>
      </c>
      <c r="L17" s="50">
        <f t="shared" si="1"/>
        <v>52.68</v>
      </c>
      <c r="M17" s="50">
        <f t="shared" si="4"/>
        <v>15.05</v>
      </c>
      <c r="N17" s="50">
        <f t="shared" si="2"/>
        <v>15.05</v>
      </c>
      <c r="O17" s="50">
        <f t="shared" si="3"/>
        <v>22.58</v>
      </c>
    </row>
    <row r="18" s="1" customFormat="1" ht="36" customHeight="1" spans="1:15">
      <c r="A18" s="32">
        <v>10</v>
      </c>
      <c r="B18" s="33" t="s">
        <v>60</v>
      </c>
      <c r="C18" s="33" t="s">
        <v>21</v>
      </c>
      <c r="D18" s="34">
        <v>16076</v>
      </c>
      <c r="E18" s="33" t="s">
        <v>61</v>
      </c>
      <c r="F18" s="33" t="s">
        <v>40</v>
      </c>
      <c r="G18" s="33" t="s">
        <v>62</v>
      </c>
      <c r="H18" s="35">
        <f t="shared" si="0"/>
        <v>38.06</v>
      </c>
      <c r="I18" s="35">
        <v>0</v>
      </c>
      <c r="J18" s="35">
        <v>29.19</v>
      </c>
      <c r="K18" s="35">
        <v>8.87</v>
      </c>
      <c r="L18" s="51">
        <f t="shared" si="1"/>
        <v>19.01</v>
      </c>
      <c r="M18" s="51">
        <f t="shared" si="4"/>
        <v>5.43</v>
      </c>
      <c r="N18" s="51">
        <f t="shared" si="2"/>
        <v>5.43</v>
      </c>
      <c r="O18" s="51">
        <f t="shared" si="3"/>
        <v>8.15</v>
      </c>
    </row>
    <row r="19" s="1" customFormat="1" ht="36" customHeight="1" spans="1:15">
      <c r="A19" s="36">
        <v>11</v>
      </c>
      <c r="B19" s="33" t="s">
        <v>63</v>
      </c>
      <c r="C19" s="33" t="s">
        <v>21</v>
      </c>
      <c r="D19" s="53" t="s">
        <v>64</v>
      </c>
      <c r="E19" s="33" t="s">
        <v>65</v>
      </c>
      <c r="F19" s="33" t="s">
        <v>66</v>
      </c>
      <c r="G19" s="33" t="s">
        <v>48</v>
      </c>
      <c r="H19" s="37">
        <f>SUM(I19:K20)</f>
        <v>125.15</v>
      </c>
      <c r="I19" s="35">
        <v>0</v>
      </c>
      <c r="J19" s="35">
        <v>47.89</v>
      </c>
      <c r="K19" s="35">
        <v>0</v>
      </c>
      <c r="L19" s="35">
        <f>SUM(M19:O20)</f>
        <v>62.55</v>
      </c>
      <c r="M19" s="35">
        <f t="shared" si="4"/>
        <v>17.87</v>
      </c>
      <c r="N19" s="35">
        <f t="shared" si="2"/>
        <v>17.87</v>
      </c>
      <c r="O19" s="35">
        <f t="shared" si="3"/>
        <v>26.81</v>
      </c>
    </row>
    <row r="20" s="1" customFormat="1" ht="36" customHeight="1" spans="1:15">
      <c r="A20" s="38"/>
      <c r="B20" s="34"/>
      <c r="C20" s="33" t="s">
        <v>21</v>
      </c>
      <c r="D20" s="53" t="s">
        <v>67</v>
      </c>
      <c r="E20" s="33" t="s">
        <v>68</v>
      </c>
      <c r="F20" s="33" t="s">
        <v>69</v>
      </c>
      <c r="G20" s="33" t="s">
        <v>48</v>
      </c>
      <c r="H20" s="39"/>
      <c r="I20" s="35">
        <v>0</v>
      </c>
      <c r="J20" s="35">
        <v>77.26</v>
      </c>
      <c r="K20" s="35">
        <v>0</v>
      </c>
      <c r="L20" s="35"/>
      <c r="M20" s="35"/>
      <c r="N20" s="35"/>
      <c r="O20" s="35"/>
    </row>
    <row r="21" s="1" customFormat="1" ht="36" customHeight="1" spans="1:15">
      <c r="A21" s="36">
        <v>12</v>
      </c>
      <c r="B21" s="33" t="s">
        <v>70</v>
      </c>
      <c r="C21" s="33" t="s">
        <v>21</v>
      </c>
      <c r="D21" s="53" t="s">
        <v>71</v>
      </c>
      <c r="E21" s="34" t="s">
        <v>72</v>
      </c>
      <c r="F21" s="33" t="s">
        <v>73</v>
      </c>
      <c r="G21" s="33" t="s">
        <v>73</v>
      </c>
      <c r="H21" s="37">
        <f>SUM(I21:K26)</f>
        <v>132.74</v>
      </c>
      <c r="I21" s="35">
        <v>0</v>
      </c>
      <c r="J21" s="35">
        <v>26.55</v>
      </c>
      <c r="K21" s="35">
        <v>0</v>
      </c>
      <c r="L21" s="35">
        <f>SUM(M21:O26)</f>
        <v>66.36</v>
      </c>
      <c r="M21" s="35">
        <f>ROUNDDOWN($H21*0.5/3.5*1,2)</f>
        <v>18.96</v>
      </c>
      <c r="N21" s="35">
        <f>ROUNDDOWN($H21*0.5/3.5*1,2)</f>
        <v>18.96</v>
      </c>
      <c r="O21" s="35">
        <f>ROUNDDOWN($H21*0.5/3.5*1.5,2)</f>
        <v>28.44</v>
      </c>
    </row>
    <row r="22" s="1" customFormat="1" ht="36" customHeight="1" spans="1:15">
      <c r="A22" s="40"/>
      <c r="B22" s="34"/>
      <c r="C22" s="33" t="s">
        <v>21</v>
      </c>
      <c r="D22" s="53" t="s">
        <v>74</v>
      </c>
      <c r="E22" s="34" t="s">
        <v>75</v>
      </c>
      <c r="F22" s="33" t="s">
        <v>73</v>
      </c>
      <c r="G22" s="33" t="s">
        <v>73</v>
      </c>
      <c r="H22" s="41"/>
      <c r="I22" s="35">
        <v>0</v>
      </c>
      <c r="J22" s="35">
        <v>30.97</v>
      </c>
      <c r="K22" s="35">
        <v>0</v>
      </c>
      <c r="L22" s="35"/>
      <c r="M22" s="35"/>
      <c r="N22" s="35"/>
      <c r="O22" s="35"/>
    </row>
    <row r="23" s="1" customFormat="1" ht="36" customHeight="1" spans="1:15">
      <c r="A23" s="40"/>
      <c r="B23" s="34"/>
      <c r="C23" s="33" t="s">
        <v>21</v>
      </c>
      <c r="D23" s="53" t="s">
        <v>76</v>
      </c>
      <c r="E23" s="34" t="s">
        <v>77</v>
      </c>
      <c r="F23" s="33" t="s">
        <v>73</v>
      </c>
      <c r="G23" s="33" t="s">
        <v>73</v>
      </c>
      <c r="H23" s="41"/>
      <c r="I23" s="35">
        <v>0</v>
      </c>
      <c r="J23" s="35">
        <v>30.97</v>
      </c>
      <c r="K23" s="35">
        <v>0</v>
      </c>
      <c r="L23" s="35"/>
      <c r="M23" s="35"/>
      <c r="N23" s="35"/>
      <c r="O23" s="35"/>
    </row>
    <row r="24" s="1" customFormat="1" ht="36" customHeight="1" spans="1:15">
      <c r="A24" s="40"/>
      <c r="B24" s="34"/>
      <c r="C24" s="33" t="s">
        <v>21</v>
      </c>
      <c r="D24" s="53" t="s">
        <v>78</v>
      </c>
      <c r="E24" s="34" t="s">
        <v>79</v>
      </c>
      <c r="F24" s="33" t="s">
        <v>73</v>
      </c>
      <c r="G24" s="33" t="s">
        <v>73</v>
      </c>
      <c r="H24" s="41"/>
      <c r="I24" s="35">
        <v>0</v>
      </c>
      <c r="J24" s="35">
        <v>8.85</v>
      </c>
      <c r="K24" s="35">
        <v>0</v>
      </c>
      <c r="L24" s="35"/>
      <c r="M24" s="35"/>
      <c r="N24" s="35"/>
      <c r="O24" s="35"/>
    </row>
    <row r="25" s="1" customFormat="1" ht="36" customHeight="1" spans="1:15">
      <c r="A25" s="40"/>
      <c r="B25" s="34"/>
      <c r="C25" s="33" t="s">
        <v>21</v>
      </c>
      <c r="D25" s="53" t="s">
        <v>80</v>
      </c>
      <c r="E25" s="34" t="s">
        <v>81</v>
      </c>
      <c r="F25" s="33" t="s">
        <v>73</v>
      </c>
      <c r="G25" s="33" t="s">
        <v>73</v>
      </c>
      <c r="H25" s="41"/>
      <c r="I25" s="35">
        <v>0</v>
      </c>
      <c r="J25" s="35">
        <v>8.85</v>
      </c>
      <c r="K25" s="35">
        <v>0</v>
      </c>
      <c r="L25" s="35"/>
      <c r="M25" s="35"/>
      <c r="N25" s="35"/>
      <c r="O25" s="35"/>
    </row>
    <row r="26" s="1" customFormat="1" ht="36" customHeight="1" spans="1:15">
      <c r="A26" s="40"/>
      <c r="B26" s="34"/>
      <c r="C26" s="33" t="s">
        <v>21</v>
      </c>
      <c r="D26" s="53" t="s">
        <v>82</v>
      </c>
      <c r="E26" s="34" t="s">
        <v>83</v>
      </c>
      <c r="F26" s="33" t="s">
        <v>73</v>
      </c>
      <c r="G26" s="33" t="s">
        <v>73</v>
      </c>
      <c r="H26" s="39"/>
      <c r="I26" s="35">
        <v>0</v>
      </c>
      <c r="J26" s="35">
        <v>26.55</v>
      </c>
      <c r="K26" s="35">
        <v>0</v>
      </c>
      <c r="L26" s="35"/>
      <c r="M26" s="35"/>
      <c r="N26" s="35"/>
      <c r="O26" s="35"/>
    </row>
    <row r="27" s="1" customFormat="1" ht="36" customHeight="1" spans="1:15">
      <c r="A27" s="32">
        <v>13</v>
      </c>
      <c r="B27" s="33" t="s">
        <v>84</v>
      </c>
      <c r="C27" s="33" t="s">
        <v>21</v>
      </c>
      <c r="D27" s="53" t="s">
        <v>85</v>
      </c>
      <c r="E27" s="34" t="s">
        <v>86</v>
      </c>
      <c r="F27" s="33" t="s">
        <v>87</v>
      </c>
      <c r="G27" s="33" t="s">
        <v>88</v>
      </c>
      <c r="H27" s="35">
        <f>SUM(I27:K27)</f>
        <v>223.65</v>
      </c>
      <c r="I27" s="35">
        <v>0</v>
      </c>
      <c r="J27" s="35">
        <v>223.65</v>
      </c>
      <c r="K27" s="35">
        <v>0</v>
      </c>
      <c r="L27" s="51">
        <f>SUM(M27:O27)</f>
        <v>111.82</v>
      </c>
      <c r="M27" s="51">
        <f t="shared" ref="M27:M30" si="5">ROUNDDOWN($H27*0.5/3.5*1,2)</f>
        <v>31.95</v>
      </c>
      <c r="N27" s="51">
        <f t="shared" ref="N27:N30" si="6">ROUNDDOWN($H27*0.5/3.5*1,2)</f>
        <v>31.95</v>
      </c>
      <c r="O27" s="51">
        <f t="shared" ref="O27:O30" si="7">ROUNDDOWN($H27*0.5/3.5*1.5,2)</f>
        <v>47.92</v>
      </c>
    </row>
    <row r="28" s="1" customFormat="1" ht="36" customHeight="1" spans="1:15">
      <c r="A28" s="34">
        <v>14</v>
      </c>
      <c r="B28" s="33" t="s">
        <v>89</v>
      </c>
      <c r="C28" s="33" t="s">
        <v>90</v>
      </c>
      <c r="D28" s="53" t="s">
        <v>27</v>
      </c>
      <c r="E28" s="33" t="s">
        <v>91</v>
      </c>
      <c r="F28" s="33" t="s">
        <v>29</v>
      </c>
      <c r="G28" s="33" t="s">
        <v>30</v>
      </c>
      <c r="H28" s="35">
        <f>SUM(I28:K29)</f>
        <v>78.68</v>
      </c>
      <c r="I28" s="35">
        <v>0</v>
      </c>
      <c r="J28" s="35">
        <v>3.07</v>
      </c>
      <c r="K28" s="35">
        <v>2.2</v>
      </c>
      <c r="L28" s="35">
        <f>SUM(M28:O29)</f>
        <v>39.34</v>
      </c>
      <c r="M28" s="34">
        <f t="shared" si="5"/>
        <v>11.24</v>
      </c>
      <c r="N28" s="35">
        <f t="shared" si="6"/>
        <v>11.24</v>
      </c>
      <c r="O28" s="34">
        <f t="shared" si="7"/>
        <v>16.86</v>
      </c>
    </row>
    <row r="29" s="1" customFormat="1" ht="36" customHeight="1" spans="1:15">
      <c r="A29" s="34"/>
      <c r="B29" s="34"/>
      <c r="C29" s="33" t="s">
        <v>90</v>
      </c>
      <c r="D29" s="53" t="s">
        <v>92</v>
      </c>
      <c r="E29" s="33" t="s">
        <v>93</v>
      </c>
      <c r="F29" s="33" t="s">
        <v>37</v>
      </c>
      <c r="G29" s="33" t="s">
        <v>37</v>
      </c>
      <c r="H29" s="35"/>
      <c r="I29" s="35">
        <v>0</v>
      </c>
      <c r="J29" s="35">
        <v>52.66</v>
      </c>
      <c r="K29" s="35">
        <v>20.75</v>
      </c>
      <c r="L29" s="35"/>
      <c r="M29" s="34"/>
      <c r="N29" s="35"/>
      <c r="O29" s="34"/>
    </row>
    <row r="30" s="1" customFormat="1" ht="36" customHeight="1" spans="1:15">
      <c r="A30" s="34">
        <v>15</v>
      </c>
      <c r="B30" s="33" t="s">
        <v>94</v>
      </c>
      <c r="C30" s="33" t="s">
        <v>90</v>
      </c>
      <c r="D30" s="34">
        <v>18019</v>
      </c>
      <c r="E30" s="34" t="s">
        <v>95</v>
      </c>
      <c r="F30" s="33" t="s">
        <v>96</v>
      </c>
      <c r="G30" s="33" t="s">
        <v>97</v>
      </c>
      <c r="H30" s="35">
        <f>SUM(I30:K35)</f>
        <v>156.28</v>
      </c>
      <c r="I30" s="35">
        <v>0</v>
      </c>
      <c r="J30" s="35">
        <v>21.5</v>
      </c>
      <c r="K30" s="35">
        <v>2.54</v>
      </c>
      <c r="L30" s="35">
        <f>SUM(M30:O35)</f>
        <v>78.12</v>
      </c>
      <c r="M30" s="34">
        <f t="shared" si="5"/>
        <v>22.32</v>
      </c>
      <c r="N30" s="35">
        <f t="shared" si="6"/>
        <v>22.32</v>
      </c>
      <c r="O30" s="34">
        <f t="shared" si="7"/>
        <v>33.48</v>
      </c>
    </row>
    <row r="31" s="1" customFormat="1" ht="36" customHeight="1" spans="1:15">
      <c r="A31" s="34"/>
      <c r="B31" s="34"/>
      <c r="C31" s="33" t="s">
        <v>90</v>
      </c>
      <c r="D31" s="34">
        <v>18028</v>
      </c>
      <c r="E31" s="33" t="s">
        <v>98</v>
      </c>
      <c r="F31" s="33" t="s">
        <v>96</v>
      </c>
      <c r="G31" s="33" t="s">
        <v>99</v>
      </c>
      <c r="H31" s="35"/>
      <c r="I31" s="35">
        <v>0</v>
      </c>
      <c r="J31" s="35">
        <v>17.92</v>
      </c>
      <c r="K31" s="35">
        <v>2.12</v>
      </c>
      <c r="L31" s="35"/>
      <c r="M31" s="34"/>
      <c r="N31" s="35"/>
      <c r="O31" s="34"/>
    </row>
    <row r="32" s="1" customFormat="1" ht="36" customHeight="1" spans="1:15">
      <c r="A32" s="34"/>
      <c r="B32" s="34"/>
      <c r="C32" s="33" t="s">
        <v>90</v>
      </c>
      <c r="D32" s="34">
        <v>18027</v>
      </c>
      <c r="E32" s="33" t="s">
        <v>100</v>
      </c>
      <c r="F32" s="33" t="s">
        <v>96</v>
      </c>
      <c r="G32" s="33" t="s">
        <v>99</v>
      </c>
      <c r="H32" s="35"/>
      <c r="I32" s="35">
        <v>0</v>
      </c>
      <c r="J32" s="35">
        <v>14.33</v>
      </c>
      <c r="K32" s="35">
        <v>1.69</v>
      </c>
      <c r="L32" s="35"/>
      <c r="M32" s="34"/>
      <c r="N32" s="35"/>
      <c r="O32" s="34"/>
    </row>
    <row r="33" s="1" customFormat="1" ht="36" customHeight="1" spans="1:15">
      <c r="A33" s="34"/>
      <c r="B33" s="34"/>
      <c r="C33" s="33" t="s">
        <v>90</v>
      </c>
      <c r="D33" s="34">
        <v>18024</v>
      </c>
      <c r="E33" s="33" t="s">
        <v>101</v>
      </c>
      <c r="F33" s="33" t="s">
        <v>96</v>
      </c>
      <c r="G33" s="33" t="s">
        <v>99</v>
      </c>
      <c r="H33" s="35"/>
      <c r="I33" s="35">
        <v>0</v>
      </c>
      <c r="J33" s="35">
        <v>25.08</v>
      </c>
      <c r="K33" s="35">
        <v>2.97</v>
      </c>
      <c r="L33" s="35"/>
      <c r="M33" s="34"/>
      <c r="N33" s="35"/>
      <c r="O33" s="34"/>
    </row>
    <row r="34" s="1" customFormat="1" ht="36" customHeight="1" spans="1:15">
      <c r="A34" s="34"/>
      <c r="B34" s="34"/>
      <c r="C34" s="33" t="s">
        <v>90</v>
      </c>
      <c r="D34" s="34">
        <v>18025</v>
      </c>
      <c r="E34" s="33" t="s">
        <v>102</v>
      </c>
      <c r="F34" s="33" t="s">
        <v>96</v>
      </c>
      <c r="G34" s="33" t="s">
        <v>99</v>
      </c>
      <c r="H34" s="35"/>
      <c r="I34" s="35">
        <v>0</v>
      </c>
      <c r="J34" s="35">
        <v>43</v>
      </c>
      <c r="K34" s="35">
        <v>5.09</v>
      </c>
      <c r="L34" s="35"/>
      <c r="M34" s="34"/>
      <c r="N34" s="35"/>
      <c r="O34" s="34"/>
    </row>
    <row r="35" s="1" customFormat="1" ht="36" customHeight="1" spans="1:15">
      <c r="A35" s="34"/>
      <c r="B35" s="34"/>
      <c r="C35" s="33" t="s">
        <v>90</v>
      </c>
      <c r="D35" s="34">
        <v>18026</v>
      </c>
      <c r="E35" s="33" t="s">
        <v>103</v>
      </c>
      <c r="F35" s="33" t="s">
        <v>96</v>
      </c>
      <c r="G35" s="33" t="s">
        <v>99</v>
      </c>
      <c r="H35" s="35"/>
      <c r="I35" s="35">
        <v>0</v>
      </c>
      <c r="J35" s="35">
        <v>17.92</v>
      </c>
      <c r="K35" s="35">
        <v>2.12</v>
      </c>
      <c r="L35" s="35"/>
      <c r="M35" s="34"/>
      <c r="N35" s="35"/>
      <c r="O35" s="34"/>
    </row>
    <row r="36" s="1" customFormat="1" ht="36" customHeight="1" spans="1:15">
      <c r="A36" s="34">
        <v>16</v>
      </c>
      <c r="B36" s="33" t="s">
        <v>104</v>
      </c>
      <c r="C36" s="33" t="s">
        <v>90</v>
      </c>
      <c r="D36" s="53" t="s">
        <v>105</v>
      </c>
      <c r="E36" s="33" t="s">
        <v>106</v>
      </c>
      <c r="F36" s="33" t="s">
        <v>48</v>
      </c>
      <c r="G36" s="33" t="s">
        <v>44</v>
      </c>
      <c r="H36" s="35">
        <f>SUM(I36:K36)</f>
        <v>74</v>
      </c>
      <c r="I36" s="35">
        <v>0</v>
      </c>
      <c r="J36" s="35">
        <v>38.05</v>
      </c>
      <c r="K36" s="35">
        <v>35.95</v>
      </c>
      <c r="L36" s="51">
        <f>SUM(M36:O36)</f>
        <v>36.99</v>
      </c>
      <c r="M36" s="51">
        <f>ROUNDDOWN($H36*0.5/3.5*1,2)</f>
        <v>10.57</v>
      </c>
      <c r="N36" s="51">
        <f>ROUNDDOWN($H36*0.5/3.5*1,2)</f>
        <v>10.57</v>
      </c>
      <c r="O36" s="51">
        <f>ROUNDDOWN($H36*0.5/3.5*1.5,2)</f>
        <v>15.85</v>
      </c>
    </row>
    <row r="37" s="1" customFormat="1" ht="36" customHeight="1" spans="1:15">
      <c r="A37" s="34">
        <v>17</v>
      </c>
      <c r="B37" s="33" t="s">
        <v>107</v>
      </c>
      <c r="C37" s="33" t="s">
        <v>90</v>
      </c>
      <c r="D37" s="34">
        <v>15095</v>
      </c>
      <c r="E37" s="33" t="s">
        <v>108</v>
      </c>
      <c r="F37" s="33" t="s">
        <v>29</v>
      </c>
      <c r="G37" s="33" t="s">
        <v>109</v>
      </c>
      <c r="H37" s="35">
        <f>SUM(I37:K38)</f>
        <v>81.42</v>
      </c>
      <c r="I37" s="35">
        <v>0</v>
      </c>
      <c r="J37" s="35">
        <v>53.1</v>
      </c>
      <c r="K37" s="35">
        <v>0</v>
      </c>
      <c r="L37" s="35">
        <f>SUM(M37:O38)</f>
        <v>40.7</v>
      </c>
      <c r="M37" s="34">
        <f>ROUNDDOWN($H37*0.5/3.5*1,2)</f>
        <v>11.63</v>
      </c>
      <c r="N37" s="35">
        <f>ROUNDDOWN($H37*0.5/3.5*1,2)</f>
        <v>11.63</v>
      </c>
      <c r="O37" s="34">
        <f>ROUNDDOWN($H37*0.5/3.5*1.5,2)</f>
        <v>17.44</v>
      </c>
    </row>
    <row r="38" s="1" customFormat="1" ht="36" customHeight="1" spans="1:15">
      <c r="A38" s="34"/>
      <c r="B38" s="34"/>
      <c r="C38" s="33" t="s">
        <v>90</v>
      </c>
      <c r="D38" s="34">
        <v>15096</v>
      </c>
      <c r="E38" s="33" t="s">
        <v>110</v>
      </c>
      <c r="F38" s="33" t="s">
        <v>29</v>
      </c>
      <c r="G38" s="33" t="s">
        <v>109</v>
      </c>
      <c r="H38" s="35"/>
      <c r="I38" s="35">
        <v>0</v>
      </c>
      <c r="J38" s="35">
        <v>28.32</v>
      </c>
      <c r="K38" s="35">
        <v>0</v>
      </c>
      <c r="L38" s="35"/>
      <c r="M38" s="34"/>
      <c r="N38" s="35"/>
      <c r="O38" s="34"/>
    </row>
    <row r="39" s="1" customFormat="1" ht="36" customHeight="1" spans="1:15">
      <c r="A39" s="34">
        <v>18</v>
      </c>
      <c r="B39" s="33" t="s">
        <v>111</v>
      </c>
      <c r="C39" s="33" t="s">
        <v>90</v>
      </c>
      <c r="D39" s="53" t="s">
        <v>112</v>
      </c>
      <c r="E39" s="34" t="s">
        <v>113</v>
      </c>
      <c r="F39" s="53" t="s">
        <v>112</v>
      </c>
      <c r="G39" s="33" t="s">
        <v>114</v>
      </c>
      <c r="H39" s="35">
        <f>SUM(I39:K39)</f>
        <v>8.6</v>
      </c>
      <c r="I39" s="35">
        <v>0</v>
      </c>
      <c r="J39" s="35">
        <v>8.6</v>
      </c>
      <c r="K39" s="35">
        <v>0</v>
      </c>
      <c r="L39" s="51">
        <f>SUM(M39:O39)</f>
        <v>3</v>
      </c>
      <c r="M39" s="51">
        <f>ROUNDDOWN($H39*0.35/2.5*1,2)</f>
        <v>1.2</v>
      </c>
      <c r="N39" s="51">
        <v>0</v>
      </c>
      <c r="O39" s="51">
        <f>ROUNDDOWN($H39*0.35/2.5*1.5,2)</f>
        <v>1.8</v>
      </c>
    </row>
    <row r="40" s="1" customFormat="1" ht="36" customHeight="1" spans="1:15">
      <c r="A40" s="34">
        <v>19</v>
      </c>
      <c r="B40" s="33" t="s">
        <v>115</v>
      </c>
      <c r="C40" s="33" t="s">
        <v>90</v>
      </c>
      <c r="D40" s="53" t="s">
        <v>112</v>
      </c>
      <c r="E40" s="34" t="s">
        <v>116</v>
      </c>
      <c r="F40" s="53" t="s">
        <v>112</v>
      </c>
      <c r="G40" s="33" t="s">
        <v>117</v>
      </c>
      <c r="H40" s="35">
        <f>SUM(I40:K42)</f>
        <v>37.43</v>
      </c>
      <c r="I40" s="35">
        <v>0</v>
      </c>
      <c r="J40" s="35">
        <v>9.05</v>
      </c>
      <c r="K40" s="35">
        <v>0</v>
      </c>
      <c r="L40" s="35">
        <f>SUM(M40:O42)</f>
        <v>13.1</v>
      </c>
      <c r="M40" s="34">
        <f>ROUNDDOWN($H40*0.35/2.5*1,2)</f>
        <v>5.24</v>
      </c>
      <c r="N40" s="35">
        <v>0</v>
      </c>
      <c r="O40" s="34">
        <f>ROUNDDOWN($H40*0.35/2.5*1.5,2)</f>
        <v>7.86</v>
      </c>
    </row>
    <row r="41" s="1" customFormat="1" ht="36" customHeight="1" spans="1:15">
      <c r="A41" s="34"/>
      <c r="B41" s="34"/>
      <c r="C41" s="33" t="s">
        <v>90</v>
      </c>
      <c r="D41" s="53" t="s">
        <v>112</v>
      </c>
      <c r="E41" s="34" t="s">
        <v>116</v>
      </c>
      <c r="F41" s="53" t="s">
        <v>112</v>
      </c>
      <c r="G41" s="33" t="s">
        <v>118</v>
      </c>
      <c r="H41" s="35"/>
      <c r="I41" s="35">
        <v>0</v>
      </c>
      <c r="J41" s="35">
        <v>0</v>
      </c>
      <c r="K41" s="35">
        <v>22.43</v>
      </c>
      <c r="L41" s="35"/>
      <c r="M41" s="34"/>
      <c r="N41" s="35"/>
      <c r="O41" s="34"/>
    </row>
    <row r="42" s="1" customFormat="1" ht="36" customHeight="1" spans="1:15">
      <c r="A42" s="34"/>
      <c r="B42" s="34"/>
      <c r="C42" s="33" t="s">
        <v>90</v>
      </c>
      <c r="D42" s="53" t="s">
        <v>112</v>
      </c>
      <c r="E42" s="34" t="s">
        <v>116</v>
      </c>
      <c r="F42" s="53" t="s">
        <v>112</v>
      </c>
      <c r="G42" s="33" t="s">
        <v>117</v>
      </c>
      <c r="H42" s="35"/>
      <c r="I42" s="35">
        <v>0</v>
      </c>
      <c r="J42" s="35">
        <v>5.95</v>
      </c>
      <c r="K42" s="35">
        <v>0</v>
      </c>
      <c r="L42" s="35"/>
      <c r="M42" s="34"/>
      <c r="N42" s="35"/>
      <c r="O42" s="34"/>
    </row>
    <row r="43" s="1" customFormat="1" ht="36" customHeight="1" spans="1:15">
      <c r="A43" s="34">
        <v>20</v>
      </c>
      <c r="B43" s="33" t="s">
        <v>119</v>
      </c>
      <c r="C43" s="33" t="s">
        <v>90</v>
      </c>
      <c r="D43" s="53" t="s">
        <v>112</v>
      </c>
      <c r="E43" s="34" t="s">
        <v>120</v>
      </c>
      <c r="F43" s="53" t="s">
        <v>112</v>
      </c>
      <c r="G43" s="33" t="s">
        <v>121</v>
      </c>
      <c r="H43" s="35">
        <f>SUM(I43:K46)</f>
        <v>13.89</v>
      </c>
      <c r="I43" s="35">
        <v>0</v>
      </c>
      <c r="J43" s="35">
        <v>0</v>
      </c>
      <c r="K43" s="35">
        <v>0.77</v>
      </c>
      <c r="L43" s="35">
        <f>SUM(M43:O46)</f>
        <v>4.85</v>
      </c>
      <c r="M43" s="34">
        <f>ROUNDDOWN($H43*0.35/2.5*1,2)</f>
        <v>1.94</v>
      </c>
      <c r="N43" s="35">
        <v>0</v>
      </c>
      <c r="O43" s="34">
        <f>ROUNDDOWN($H43*0.35/2.5*1.5,2)</f>
        <v>2.91</v>
      </c>
    </row>
    <row r="44" s="1" customFormat="1" ht="36" customHeight="1" spans="1:15">
      <c r="A44" s="34"/>
      <c r="B44" s="34"/>
      <c r="C44" s="33" t="s">
        <v>90</v>
      </c>
      <c r="D44" s="53" t="s">
        <v>112</v>
      </c>
      <c r="E44" s="33" t="s">
        <v>122</v>
      </c>
      <c r="F44" s="53" t="s">
        <v>112</v>
      </c>
      <c r="G44" s="33" t="s">
        <v>123</v>
      </c>
      <c r="H44" s="35"/>
      <c r="I44" s="35">
        <v>0</v>
      </c>
      <c r="J44" s="35">
        <v>0</v>
      </c>
      <c r="K44" s="35">
        <v>5.94</v>
      </c>
      <c r="L44" s="35"/>
      <c r="M44" s="34"/>
      <c r="N44" s="35"/>
      <c r="O44" s="34"/>
    </row>
    <row r="45" s="1" customFormat="1" ht="36" customHeight="1" spans="1:15">
      <c r="A45" s="34"/>
      <c r="B45" s="34"/>
      <c r="C45" s="33" t="s">
        <v>90</v>
      </c>
      <c r="D45" s="53" t="s">
        <v>112</v>
      </c>
      <c r="E45" s="33" t="s">
        <v>122</v>
      </c>
      <c r="F45" s="53" t="s">
        <v>112</v>
      </c>
      <c r="G45" s="33" t="s">
        <v>123</v>
      </c>
      <c r="H45" s="35"/>
      <c r="I45" s="35">
        <v>0</v>
      </c>
      <c r="J45" s="35">
        <v>0</v>
      </c>
      <c r="K45" s="35">
        <v>2.38</v>
      </c>
      <c r="L45" s="35"/>
      <c r="M45" s="34"/>
      <c r="N45" s="35"/>
      <c r="O45" s="34"/>
    </row>
    <row r="46" s="1" customFormat="1" ht="36" customHeight="1" spans="1:15">
      <c r="A46" s="34"/>
      <c r="B46" s="34"/>
      <c r="C46" s="33" t="s">
        <v>90</v>
      </c>
      <c r="D46" s="53" t="s">
        <v>112</v>
      </c>
      <c r="E46" s="33" t="s">
        <v>124</v>
      </c>
      <c r="F46" s="53" t="s">
        <v>112</v>
      </c>
      <c r="G46" s="33" t="s">
        <v>125</v>
      </c>
      <c r="H46" s="35"/>
      <c r="I46" s="35">
        <v>0</v>
      </c>
      <c r="J46" s="35">
        <v>0</v>
      </c>
      <c r="K46" s="35">
        <v>4.8</v>
      </c>
      <c r="L46" s="35"/>
      <c r="M46" s="34"/>
      <c r="N46" s="35"/>
      <c r="O46" s="34"/>
    </row>
    <row r="47" s="1" customFormat="1" ht="36" customHeight="1" spans="1:15">
      <c r="A47" s="34">
        <v>21</v>
      </c>
      <c r="B47" s="33" t="s">
        <v>126</v>
      </c>
      <c r="C47" s="33" t="s">
        <v>90</v>
      </c>
      <c r="D47" s="53" t="s">
        <v>112</v>
      </c>
      <c r="E47" s="33" t="s">
        <v>34</v>
      </c>
      <c r="F47" s="53" t="s">
        <v>112</v>
      </c>
      <c r="G47" s="33" t="s">
        <v>30</v>
      </c>
      <c r="H47" s="35">
        <f t="shared" ref="H47:H54" si="8">SUM(I47:K47)</f>
        <v>30.79</v>
      </c>
      <c r="I47" s="35">
        <v>0</v>
      </c>
      <c r="J47" s="35">
        <v>30.79</v>
      </c>
      <c r="K47" s="35">
        <v>0</v>
      </c>
      <c r="L47" s="51">
        <f t="shared" ref="L47:L54" si="9">SUM(M47:O47)</f>
        <v>10.77</v>
      </c>
      <c r="M47" s="51">
        <f>ROUNDDOWN($H47*0.35/2.5*1,2)</f>
        <v>4.31</v>
      </c>
      <c r="N47" s="51">
        <v>0</v>
      </c>
      <c r="O47" s="51">
        <f>ROUNDDOWN($H47*0.35/2.5*1.5,2)</f>
        <v>6.46</v>
      </c>
    </row>
    <row r="48" s="1" customFormat="1" ht="36" customHeight="1" spans="1:15">
      <c r="A48" s="34">
        <v>22</v>
      </c>
      <c r="B48" s="33" t="s">
        <v>127</v>
      </c>
      <c r="C48" s="33" t="s">
        <v>90</v>
      </c>
      <c r="D48" s="53" t="s">
        <v>112</v>
      </c>
      <c r="E48" s="33" t="s">
        <v>128</v>
      </c>
      <c r="F48" s="53" t="s">
        <v>112</v>
      </c>
      <c r="G48" s="33" t="s">
        <v>30</v>
      </c>
      <c r="H48" s="35">
        <f t="shared" si="8"/>
        <v>147.05</v>
      </c>
      <c r="I48" s="35">
        <v>0</v>
      </c>
      <c r="J48" s="35">
        <v>58.62</v>
      </c>
      <c r="K48" s="35">
        <v>88.43</v>
      </c>
      <c r="L48" s="51">
        <f t="shared" si="9"/>
        <v>51.46</v>
      </c>
      <c r="M48" s="51">
        <f>ROUNDDOWN($H48*0.35/2.5*1,2)</f>
        <v>20.58</v>
      </c>
      <c r="N48" s="51">
        <v>0</v>
      </c>
      <c r="O48" s="51">
        <f>ROUNDDOWN($H48*0.35/2.5*1.5,2)</f>
        <v>30.88</v>
      </c>
    </row>
    <row r="49" s="1" customFormat="1" ht="36" customHeight="1" spans="1:15">
      <c r="A49" s="34">
        <v>23</v>
      </c>
      <c r="B49" s="33" t="s">
        <v>129</v>
      </c>
      <c r="C49" s="33" t="s">
        <v>90</v>
      </c>
      <c r="D49" s="53" t="s">
        <v>112</v>
      </c>
      <c r="E49" s="33" t="s">
        <v>130</v>
      </c>
      <c r="F49" s="53" t="s">
        <v>112</v>
      </c>
      <c r="G49" s="33" t="s">
        <v>131</v>
      </c>
      <c r="H49" s="35">
        <f>SUM(I49:K50)</f>
        <v>70.25</v>
      </c>
      <c r="I49" s="35">
        <v>0</v>
      </c>
      <c r="J49" s="35">
        <v>8.85</v>
      </c>
      <c r="K49" s="35">
        <v>7.55</v>
      </c>
      <c r="L49" s="35">
        <f>SUM(M49:O50)</f>
        <v>24.58</v>
      </c>
      <c r="M49" s="34">
        <f>ROUNDDOWN($H49*0.35/2.5*1,2)</f>
        <v>9.83</v>
      </c>
      <c r="N49" s="35">
        <v>0</v>
      </c>
      <c r="O49" s="34">
        <f>ROUNDDOWN($H49*0.35/2.5*1.5,2)</f>
        <v>14.75</v>
      </c>
    </row>
    <row r="50" s="1" customFormat="1" ht="36" customHeight="1" spans="1:15">
      <c r="A50" s="34"/>
      <c r="B50" s="34"/>
      <c r="C50" s="33" t="s">
        <v>90</v>
      </c>
      <c r="D50" s="53" t="s">
        <v>112</v>
      </c>
      <c r="E50" s="33" t="s">
        <v>132</v>
      </c>
      <c r="F50" s="53" t="s">
        <v>112</v>
      </c>
      <c r="G50" s="33" t="s">
        <v>131</v>
      </c>
      <c r="H50" s="35"/>
      <c r="I50" s="35">
        <v>0</v>
      </c>
      <c r="J50" s="35">
        <v>30.27</v>
      </c>
      <c r="K50" s="35">
        <v>23.58</v>
      </c>
      <c r="L50" s="35"/>
      <c r="M50" s="34"/>
      <c r="N50" s="35"/>
      <c r="O50" s="34"/>
    </row>
    <row r="51" s="1" customFormat="1" ht="36" customHeight="1" spans="1:15">
      <c r="A51" s="34">
        <v>24</v>
      </c>
      <c r="B51" s="33" t="s">
        <v>133</v>
      </c>
      <c r="C51" s="33" t="s">
        <v>90</v>
      </c>
      <c r="D51" s="34">
        <v>16001</v>
      </c>
      <c r="E51" s="34" t="s">
        <v>134</v>
      </c>
      <c r="F51" s="33" t="s">
        <v>40</v>
      </c>
      <c r="G51" s="33" t="s">
        <v>41</v>
      </c>
      <c r="H51" s="35">
        <f t="shared" si="8"/>
        <v>167.41</v>
      </c>
      <c r="I51" s="35">
        <v>0</v>
      </c>
      <c r="J51" s="35">
        <v>84.58</v>
      </c>
      <c r="K51" s="35">
        <v>82.83</v>
      </c>
      <c r="L51" s="51">
        <f t="shared" si="9"/>
        <v>83.69</v>
      </c>
      <c r="M51" s="51">
        <f t="shared" ref="M51:M53" si="10">ROUNDDOWN($H51*0.5/3.5*1,2)</f>
        <v>23.91</v>
      </c>
      <c r="N51" s="51">
        <f t="shared" ref="N51:N53" si="11">ROUNDDOWN($H51*0.5/3.5*1,2)</f>
        <v>23.91</v>
      </c>
      <c r="O51" s="51">
        <f t="shared" ref="O51:O53" si="12">ROUNDDOWN($H51*0.5/3.5*1.5,2)</f>
        <v>35.87</v>
      </c>
    </row>
    <row r="52" s="1" customFormat="1" ht="36" customHeight="1" spans="1:15">
      <c r="A52" s="34">
        <v>25</v>
      </c>
      <c r="B52" s="33" t="s">
        <v>135</v>
      </c>
      <c r="C52" s="33" t="s">
        <v>90</v>
      </c>
      <c r="D52" s="34">
        <v>16040</v>
      </c>
      <c r="E52" s="33" t="s">
        <v>136</v>
      </c>
      <c r="F52" s="33" t="s">
        <v>40</v>
      </c>
      <c r="G52" s="33" t="s">
        <v>44</v>
      </c>
      <c r="H52" s="35">
        <f t="shared" si="8"/>
        <v>141.5</v>
      </c>
      <c r="I52" s="35">
        <v>0</v>
      </c>
      <c r="J52" s="35">
        <v>71.28</v>
      </c>
      <c r="K52" s="35">
        <v>70.22</v>
      </c>
      <c r="L52" s="51">
        <f t="shared" si="9"/>
        <v>70.74</v>
      </c>
      <c r="M52" s="51">
        <f t="shared" si="10"/>
        <v>20.21</v>
      </c>
      <c r="N52" s="51">
        <f t="shared" si="11"/>
        <v>20.21</v>
      </c>
      <c r="O52" s="51">
        <f t="shared" si="12"/>
        <v>30.32</v>
      </c>
    </row>
    <row r="53" s="1" customFormat="1" ht="36" customHeight="1" spans="1:15">
      <c r="A53" s="34">
        <v>26</v>
      </c>
      <c r="B53" s="33" t="s">
        <v>137</v>
      </c>
      <c r="C53" s="33" t="s">
        <v>90</v>
      </c>
      <c r="D53" s="53" t="s">
        <v>138</v>
      </c>
      <c r="E53" s="33" t="s">
        <v>139</v>
      </c>
      <c r="F53" s="33" t="s">
        <v>29</v>
      </c>
      <c r="G53" s="33" t="s">
        <v>29</v>
      </c>
      <c r="H53" s="35">
        <f t="shared" si="8"/>
        <v>25.2</v>
      </c>
      <c r="I53" s="35">
        <v>0</v>
      </c>
      <c r="J53" s="35">
        <v>25.2</v>
      </c>
      <c r="K53" s="35">
        <v>0</v>
      </c>
      <c r="L53" s="51">
        <f t="shared" si="9"/>
        <v>12.6</v>
      </c>
      <c r="M53" s="51">
        <f t="shared" si="10"/>
        <v>3.6</v>
      </c>
      <c r="N53" s="51">
        <f t="shared" si="11"/>
        <v>3.6</v>
      </c>
      <c r="O53" s="51">
        <f t="shared" si="12"/>
        <v>5.4</v>
      </c>
    </row>
    <row r="54" s="1" customFormat="1" ht="36" customHeight="1" spans="1:15">
      <c r="A54" s="34">
        <v>27</v>
      </c>
      <c r="B54" s="33" t="s">
        <v>140</v>
      </c>
      <c r="C54" s="33" t="s">
        <v>90</v>
      </c>
      <c r="D54" s="53" t="s">
        <v>112</v>
      </c>
      <c r="E54" s="33" t="s">
        <v>141</v>
      </c>
      <c r="F54" s="53" t="s">
        <v>112</v>
      </c>
      <c r="G54" s="33" t="s">
        <v>142</v>
      </c>
      <c r="H54" s="35">
        <f t="shared" si="8"/>
        <v>59.71</v>
      </c>
      <c r="I54" s="35">
        <v>0</v>
      </c>
      <c r="J54" s="35">
        <v>38.58</v>
      </c>
      <c r="K54" s="35">
        <v>21.13</v>
      </c>
      <c r="L54" s="51">
        <f t="shared" si="9"/>
        <v>20.88</v>
      </c>
      <c r="M54" s="51">
        <f>ROUNDDOWN($H54*0.35/2.5*1,2)</f>
        <v>8.35</v>
      </c>
      <c r="N54" s="51">
        <v>0</v>
      </c>
      <c r="O54" s="51">
        <f>ROUNDDOWN($H54*0.35/2.5*1.5,2)</f>
        <v>12.53</v>
      </c>
    </row>
    <row r="55" s="1" customFormat="1" ht="36" customHeight="1" spans="1:15">
      <c r="A55" s="34">
        <v>28</v>
      </c>
      <c r="B55" s="33" t="s">
        <v>143</v>
      </c>
      <c r="C55" s="33" t="s">
        <v>90</v>
      </c>
      <c r="D55" s="53" t="s">
        <v>144</v>
      </c>
      <c r="E55" s="33" t="s">
        <v>145</v>
      </c>
      <c r="F55" s="33" t="s">
        <v>40</v>
      </c>
      <c r="G55" s="33" t="s">
        <v>44</v>
      </c>
      <c r="H55" s="35">
        <f>SUM(I55:K56)</f>
        <v>82.34</v>
      </c>
      <c r="I55" s="35">
        <v>0</v>
      </c>
      <c r="J55" s="35">
        <v>33.11</v>
      </c>
      <c r="K55" s="35">
        <v>29.49</v>
      </c>
      <c r="L55" s="35">
        <f>SUM(M55:O56)</f>
        <v>41.16</v>
      </c>
      <c r="M55" s="34">
        <f t="shared" ref="M55:M59" si="13">ROUNDDOWN($H55*0.5/3.5*1,2)</f>
        <v>11.76</v>
      </c>
      <c r="N55" s="35">
        <f t="shared" ref="N55:N59" si="14">ROUNDDOWN($H55*0.5/3.5*1,2)</f>
        <v>11.76</v>
      </c>
      <c r="O55" s="34">
        <f t="shared" ref="O55:O59" si="15">ROUNDDOWN($H55*0.5/3.5*1.5,2)</f>
        <v>17.64</v>
      </c>
    </row>
    <row r="56" s="1" customFormat="1" ht="36" customHeight="1" spans="1:15">
      <c r="A56" s="34"/>
      <c r="B56" s="34"/>
      <c r="C56" s="33" t="s">
        <v>90</v>
      </c>
      <c r="D56" s="34">
        <v>16016</v>
      </c>
      <c r="E56" s="33" t="s">
        <v>146</v>
      </c>
      <c r="F56" s="33" t="s">
        <v>40</v>
      </c>
      <c r="G56" s="33" t="s">
        <v>44</v>
      </c>
      <c r="H56" s="35"/>
      <c r="I56" s="35">
        <v>0</v>
      </c>
      <c r="J56" s="35">
        <v>9.87</v>
      </c>
      <c r="K56" s="35">
        <v>9.87</v>
      </c>
      <c r="L56" s="35"/>
      <c r="M56" s="34"/>
      <c r="N56" s="35"/>
      <c r="O56" s="34"/>
    </row>
    <row r="57" s="1" customFormat="1" ht="36" customHeight="1" spans="1:15">
      <c r="A57" s="34">
        <v>29</v>
      </c>
      <c r="B57" s="33" t="s">
        <v>147</v>
      </c>
      <c r="C57" s="33" t="s">
        <v>90</v>
      </c>
      <c r="D57" s="53" t="s">
        <v>148</v>
      </c>
      <c r="E57" s="33" t="s">
        <v>149</v>
      </c>
      <c r="F57" s="33" t="s">
        <v>150</v>
      </c>
      <c r="G57" s="33" t="s">
        <v>30</v>
      </c>
      <c r="H57" s="35">
        <f>SUM(I57:K58)</f>
        <v>108.72</v>
      </c>
      <c r="I57" s="35">
        <v>0</v>
      </c>
      <c r="J57" s="35">
        <v>4.34</v>
      </c>
      <c r="K57" s="35">
        <v>4.34</v>
      </c>
      <c r="L57" s="35">
        <f>SUM(M57:O58)</f>
        <v>54.35</v>
      </c>
      <c r="M57" s="34">
        <f t="shared" si="13"/>
        <v>15.53</v>
      </c>
      <c r="N57" s="35">
        <f t="shared" si="14"/>
        <v>15.53</v>
      </c>
      <c r="O57" s="34">
        <f t="shared" si="15"/>
        <v>23.29</v>
      </c>
    </row>
    <row r="58" s="1" customFormat="1" ht="36" customHeight="1" spans="1:15">
      <c r="A58" s="34"/>
      <c r="B58" s="34"/>
      <c r="C58" s="33" t="s">
        <v>90</v>
      </c>
      <c r="D58" s="53" t="s">
        <v>151</v>
      </c>
      <c r="E58" s="33" t="s">
        <v>152</v>
      </c>
      <c r="F58" s="33" t="s">
        <v>37</v>
      </c>
      <c r="G58" s="33" t="s">
        <v>37</v>
      </c>
      <c r="H58" s="35"/>
      <c r="I58" s="35">
        <v>0</v>
      </c>
      <c r="J58" s="35">
        <v>56.46</v>
      </c>
      <c r="K58" s="35">
        <v>43.58</v>
      </c>
      <c r="L58" s="35"/>
      <c r="M58" s="34"/>
      <c r="N58" s="35"/>
      <c r="O58" s="34"/>
    </row>
    <row r="59" s="1" customFormat="1" ht="36" customHeight="1" spans="1:15">
      <c r="A59" s="34">
        <v>30</v>
      </c>
      <c r="B59" s="33" t="s">
        <v>153</v>
      </c>
      <c r="C59" s="33" t="s">
        <v>90</v>
      </c>
      <c r="D59" s="34">
        <v>16007</v>
      </c>
      <c r="E59" s="33" t="s">
        <v>154</v>
      </c>
      <c r="F59" s="33" t="s">
        <v>40</v>
      </c>
      <c r="G59" s="33" t="s">
        <v>155</v>
      </c>
      <c r="H59" s="37">
        <f>SUM(I59:K62)</f>
        <v>227.46</v>
      </c>
      <c r="I59" s="35">
        <v>0</v>
      </c>
      <c r="J59" s="35">
        <v>19.61</v>
      </c>
      <c r="K59" s="35">
        <v>8.43</v>
      </c>
      <c r="L59" s="35">
        <f>SUM(M59:O62)</f>
        <v>113.72</v>
      </c>
      <c r="M59" s="34">
        <f t="shared" si="13"/>
        <v>32.49</v>
      </c>
      <c r="N59" s="35">
        <f t="shared" si="14"/>
        <v>32.49</v>
      </c>
      <c r="O59" s="34">
        <f t="shared" si="15"/>
        <v>48.74</v>
      </c>
    </row>
    <row r="60" s="1" customFormat="1" ht="36" customHeight="1" spans="1:15">
      <c r="A60" s="34"/>
      <c r="B60" s="34"/>
      <c r="C60" s="33" t="s">
        <v>90</v>
      </c>
      <c r="D60" s="34">
        <v>16065</v>
      </c>
      <c r="E60" s="33" t="s">
        <v>156</v>
      </c>
      <c r="F60" s="33" t="s">
        <v>40</v>
      </c>
      <c r="G60" s="33" t="s">
        <v>155</v>
      </c>
      <c r="H60" s="41"/>
      <c r="I60" s="35">
        <v>0</v>
      </c>
      <c r="J60" s="35">
        <v>65.75</v>
      </c>
      <c r="K60" s="35">
        <v>57.13</v>
      </c>
      <c r="L60" s="35"/>
      <c r="M60" s="34"/>
      <c r="N60" s="35"/>
      <c r="O60" s="34"/>
    </row>
    <row r="61" s="1" customFormat="1" ht="36" customHeight="1" spans="1:15">
      <c r="A61" s="34"/>
      <c r="B61" s="34"/>
      <c r="C61" s="33" t="s">
        <v>90</v>
      </c>
      <c r="D61" s="34">
        <v>16067</v>
      </c>
      <c r="E61" s="33" t="s">
        <v>157</v>
      </c>
      <c r="F61" s="33" t="s">
        <v>40</v>
      </c>
      <c r="G61" s="33" t="s">
        <v>155</v>
      </c>
      <c r="H61" s="41"/>
      <c r="I61" s="35">
        <v>0</v>
      </c>
      <c r="J61" s="35">
        <v>23.01</v>
      </c>
      <c r="K61" s="35">
        <v>22.64</v>
      </c>
      <c r="L61" s="35"/>
      <c r="M61" s="34"/>
      <c r="N61" s="35"/>
      <c r="O61" s="34"/>
    </row>
    <row r="62" s="1" customFormat="1" ht="36" customHeight="1" spans="1:15">
      <c r="A62" s="34"/>
      <c r="B62" s="34"/>
      <c r="C62" s="33" t="s">
        <v>90</v>
      </c>
      <c r="D62" s="34">
        <v>16012</v>
      </c>
      <c r="E62" s="33" t="s">
        <v>158</v>
      </c>
      <c r="F62" s="33" t="s">
        <v>40</v>
      </c>
      <c r="G62" s="33" t="s">
        <v>155</v>
      </c>
      <c r="H62" s="39"/>
      <c r="I62" s="35">
        <v>0</v>
      </c>
      <c r="J62" s="35">
        <v>15.61</v>
      </c>
      <c r="K62" s="35">
        <v>15.28</v>
      </c>
      <c r="L62" s="35"/>
      <c r="M62" s="34"/>
      <c r="N62" s="35"/>
      <c r="O62" s="34"/>
    </row>
    <row r="63" s="1" customFormat="1" ht="36" customHeight="1" spans="1:15">
      <c r="A63" s="34">
        <v>31</v>
      </c>
      <c r="B63" s="33" t="s">
        <v>159</v>
      </c>
      <c r="C63" s="33" t="s">
        <v>90</v>
      </c>
      <c r="D63" s="34">
        <v>16076</v>
      </c>
      <c r="E63" s="33" t="s">
        <v>160</v>
      </c>
      <c r="F63" s="33" t="s">
        <v>40</v>
      </c>
      <c r="G63" s="33" t="s">
        <v>62</v>
      </c>
      <c r="H63" s="35">
        <f>SUM(I63:K63)</f>
        <v>40.56</v>
      </c>
      <c r="I63" s="35">
        <v>0</v>
      </c>
      <c r="J63" s="35">
        <v>31.6</v>
      </c>
      <c r="K63" s="35">
        <v>8.96</v>
      </c>
      <c r="L63" s="51">
        <f>SUM(M63:O63)</f>
        <v>20.27</v>
      </c>
      <c r="M63" s="51">
        <f>ROUNDDOWN($H63*0.5/3.5*1,2)</f>
        <v>5.79</v>
      </c>
      <c r="N63" s="51">
        <f>ROUNDDOWN($H63*0.5/3.5*1,2)</f>
        <v>5.79</v>
      </c>
      <c r="O63" s="51">
        <f>ROUNDDOWN($H63*0.5/3.5*1.5,2)</f>
        <v>8.69</v>
      </c>
    </row>
    <row r="64" s="1" customFormat="1" ht="36" customHeight="1" spans="1:15">
      <c r="A64" s="34">
        <v>32</v>
      </c>
      <c r="B64" s="33" t="s">
        <v>161</v>
      </c>
      <c r="C64" s="33" t="s">
        <v>90</v>
      </c>
      <c r="D64" s="53" t="s">
        <v>112</v>
      </c>
      <c r="E64" s="34" t="s">
        <v>162</v>
      </c>
      <c r="F64" s="53" t="s">
        <v>112</v>
      </c>
      <c r="G64" s="33" t="s">
        <v>163</v>
      </c>
      <c r="H64" s="35">
        <f>SUM(I64:K64)</f>
        <v>70.8</v>
      </c>
      <c r="I64" s="35">
        <v>0</v>
      </c>
      <c r="J64" s="35">
        <v>70.8</v>
      </c>
      <c r="K64" s="35">
        <v>0</v>
      </c>
      <c r="L64" s="51">
        <f>SUM(M64:O64)</f>
        <v>24.77</v>
      </c>
      <c r="M64" s="51">
        <f>ROUNDDOWN($H64*0.35/2.5*1,2)</f>
        <v>9.91</v>
      </c>
      <c r="N64" s="51">
        <v>0</v>
      </c>
      <c r="O64" s="51">
        <f>ROUNDDOWN($H64*0.35/2.5*1.5,2)</f>
        <v>14.86</v>
      </c>
    </row>
  </sheetData>
  <mergeCells count="106">
    <mergeCell ref="A1:B1"/>
    <mergeCell ref="A2:O2"/>
    <mergeCell ref="M3:O3"/>
    <mergeCell ref="I4:K4"/>
    <mergeCell ref="M4:O4"/>
    <mergeCell ref="A6:G6"/>
    <mergeCell ref="A4:A5"/>
    <mergeCell ref="A8:A9"/>
    <mergeCell ref="A10:A11"/>
    <mergeCell ref="A19:A20"/>
    <mergeCell ref="A21:A26"/>
    <mergeCell ref="A28:A29"/>
    <mergeCell ref="A30:A35"/>
    <mergeCell ref="A37:A38"/>
    <mergeCell ref="A40:A42"/>
    <mergeCell ref="A43:A46"/>
    <mergeCell ref="A49:A50"/>
    <mergeCell ref="A55:A56"/>
    <mergeCell ref="A57:A58"/>
    <mergeCell ref="A59:A62"/>
    <mergeCell ref="B4:B5"/>
    <mergeCell ref="B8:B9"/>
    <mergeCell ref="B10:B11"/>
    <mergeCell ref="B19:B20"/>
    <mergeCell ref="B21:B26"/>
    <mergeCell ref="B28:B29"/>
    <mergeCell ref="B30:B35"/>
    <mergeCell ref="B37:B38"/>
    <mergeCell ref="B40:B42"/>
    <mergeCell ref="B43:B46"/>
    <mergeCell ref="B49:B50"/>
    <mergeCell ref="B55:B56"/>
    <mergeCell ref="B57:B58"/>
    <mergeCell ref="B59:B62"/>
    <mergeCell ref="C4:C5"/>
    <mergeCell ref="D4:D5"/>
    <mergeCell ref="E4:E5"/>
    <mergeCell ref="F4:F5"/>
    <mergeCell ref="G4:G5"/>
    <mergeCell ref="H4:H5"/>
    <mergeCell ref="H8:H9"/>
    <mergeCell ref="H10:H11"/>
    <mergeCell ref="H19:H20"/>
    <mergeCell ref="H21:H26"/>
    <mergeCell ref="H28:H29"/>
    <mergeCell ref="H30:H35"/>
    <mergeCell ref="H37:H38"/>
    <mergeCell ref="H40:H42"/>
    <mergeCell ref="H43:H46"/>
    <mergeCell ref="H49:H50"/>
    <mergeCell ref="H55:H56"/>
    <mergeCell ref="H57:H58"/>
    <mergeCell ref="H59:H62"/>
    <mergeCell ref="L4:L5"/>
    <mergeCell ref="L8:L9"/>
    <mergeCell ref="L10:L11"/>
    <mergeCell ref="L19:L20"/>
    <mergeCell ref="L21:L26"/>
    <mergeCell ref="L28:L29"/>
    <mergeCell ref="L30:L35"/>
    <mergeCell ref="L37:L38"/>
    <mergeCell ref="L40:L42"/>
    <mergeCell ref="L43:L46"/>
    <mergeCell ref="L49:L50"/>
    <mergeCell ref="L55:L56"/>
    <mergeCell ref="L57:L58"/>
    <mergeCell ref="L59:L62"/>
    <mergeCell ref="M8:M9"/>
    <mergeCell ref="M10:M11"/>
    <mergeCell ref="M19:M20"/>
    <mergeCell ref="M21:M26"/>
    <mergeCell ref="M28:M29"/>
    <mergeCell ref="M30:M35"/>
    <mergeCell ref="M37:M38"/>
    <mergeCell ref="M40:M42"/>
    <mergeCell ref="M43:M46"/>
    <mergeCell ref="M49:M50"/>
    <mergeCell ref="M55:M56"/>
    <mergeCell ref="M57:M58"/>
    <mergeCell ref="M59:M62"/>
    <mergeCell ref="N8:N9"/>
    <mergeCell ref="N10:N11"/>
    <mergeCell ref="N19:N20"/>
    <mergeCell ref="N21:N26"/>
    <mergeCell ref="N28:N29"/>
    <mergeCell ref="N30:N35"/>
    <mergeCell ref="N37:N38"/>
    <mergeCell ref="N40:N42"/>
    <mergeCell ref="N43:N46"/>
    <mergeCell ref="N49:N50"/>
    <mergeCell ref="N55:N56"/>
    <mergeCell ref="N57:N58"/>
    <mergeCell ref="N59:N62"/>
    <mergeCell ref="O8:O9"/>
    <mergeCell ref="O10:O11"/>
    <mergeCell ref="O19:O20"/>
    <mergeCell ref="O21:O26"/>
    <mergeCell ref="O28:O29"/>
    <mergeCell ref="O30:O35"/>
    <mergeCell ref="O37:O38"/>
    <mergeCell ref="O40:O42"/>
    <mergeCell ref="O43:O46"/>
    <mergeCell ref="O49:O50"/>
    <mergeCell ref="O55:O56"/>
    <mergeCell ref="O57:O58"/>
    <mergeCell ref="O59:O62"/>
  </mergeCells>
  <printOptions horizontalCentered="1"/>
  <pageMargins left="0.708333333333333" right="0.708333333333333" top="0.786805555555556" bottom="0.708333333333333" header="0" footer="0"/>
  <pageSetup paperSize="9" scale="52" fitToHeight="0" orientation="landscape" horizontalDpi="600"/>
  <headerFooter>
    <oddFooter>&amp;C第 &amp;P 页，共 &amp;N 页</oddFooter>
  </headerFooter>
  <ignoredErrors>
    <ignoredError sqref="O54 M54" formula="1"/>
    <ignoredError sqref="D7:D8 D10:D11 D14:D17 D19:D29 D36 D53 D57:D58 D5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第五批第3、4组资助计划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cp:lastPrinted>2025-09-12T07:27:00Z</cp:lastPrinted>
  <dcterms:modified xsi:type="dcterms:W3CDTF">2025-09-12T08:13:35Z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4AC67A5774D94A1395C63F65734A7662_13</vt:lpwstr>
  </property>
</Properties>
</file>